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Webfejl\boda-drifting\"/>
    </mc:Choice>
  </mc:AlternateContent>
  <xr:revisionPtr revIDLastSave="0" documentId="13_ncr:1_{62BD5F19-8DE9-42C5-BCA3-223E7CAF1D02}" xr6:coauthVersionLast="47" xr6:coauthVersionMax="47" xr10:uidLastSave="{00000000-0000-0000-0000-000000000000}"/>
  <bookViews>
    <workbookView xWindow="-120" yWindow="-120" windowWidth="29040" windowHeight="15720" xr2:uid="{B5C5A6F8-1C97-4B9A-AE4C-13B423769761}"/>
  </bookViews>
  <sheets>
    <sheet name="Ábramegjelenítő" sheetId="12" r:id="rId1"/>
    <sheet name="Figaro adatok agg" sheetId="22" state="hidden" r:id="rId2"/>
    <sheet name="SEA 2014 AGG" sheetId="25" state="hidden" r:id="rId3"/>
    <sheet name="GO corr USD" sheetId="14" state="hidden" r:id="rId4"/>
    <sheet name="EMPE corr" sheetId="6" state="hidden" r:id="rId5"/>
    <sheet name="COMP corr USD" sheetId="17" state="hidden" r:id="rId6"/>
    <sheet name="VA corr USD" sheetId="16" state="hidden" r:id="rId7"/>
    <sheet name="Segéd" sheetId="23" state="hidden" r:id="rId8"/>
    <sheet name="Fordítás" sheetId="27" r:id="rId9"/>
  </sheets>
  <definedNames>
    <definedName name="CAP_CT">#REF!</definedName>
    <definedName name="CAP_GFCF">#REF!</definedName>
    <definedName name="CAP_ICT">#REF!</definedName>
    <definedName name="CAP_IT">#REF!</definedName>
    <definedName name="CAP_NonICT">#REF!</definedName>
    <definedName name="CAP_OCon">#REF!</definedName>
    <definedName name="CAP_OMach">#REF!</definedName>
    <definedName name="CAP_Other">#REF!</definedName>
    <definedName name="CAP_QI">#REF!</definedName>
    <definedName name="CAP_RStruc">#REF!</definedName>
    <definedName name="CAP_Soft">#REF!</definedName>
    <definedName name="CAP_TraEq">#REF!</definedName>
    <definedName name="CAPIT">#REF!</definedName>
    <definedName name="CAPIT_QI">#REF!</definedName>
    <definedName name="capit_qph">#REF!</definedName>
    <definedName name="CAPNIT">#REF!</definedName>
    <definedName name="CAPNIT_QI">#REF!</definedName>
    <definedName name="capnit_qph">#REF!</definedName>
    <definedName name="check2">#REF!</definedName>
    <definedName name="check23">#REF!</definedName>
    <definedName name="FLAPPIE">#REF!</definedName>
    <definedName name="Ip_GFCF">#REF!</definedName>
    <definedName name="K_GFCF">#REF!</definedName>
    <definedName name="VAConH">#REF!</definedName>
    <definedName name="VAConKIT">#REF!</definedName>
    <definedName name="VAConKNIT">#REF!</definedName>
    <definedName name="VAConL">#REF!</definedName>
    <definedName name="VAConLC">#REF!</definedName>
    <definedName name="VAConTFP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12" l="1"/>
  <c r="K22" i="27"/>
  <c r="K19" i="27"/>
  <c r="K20" i="27"/>
  <c r="K21" i="27"/>
  <c r="K18" i="27"/>
  <c r="C9" i="12" s="1"/>
  <c r="C18" i="12" s="1"/>
  <c r="K17" i="27"/>
  <c r="K15" i="27"/>
  <c r="K16" i="27"/>
  <c r="K5" i="27"/>
  <c r="K6" i="27"/>
  <c r="K7" i="27"/>
  <c r="C5" i="12" s="1"/>
  <c r="C14" i="12" s="1"/>
  <c r="K8" i="27"/>
  <c r="C6" i="12" s="1"/>
  <c r="C15" i="12" s="1"/>
  <c r="K9" i="27"/>
  <c r="C7" i="12" s="1"/>
  <c r="C16" i="12" s="1"/>
  <c r="K10" i="27"/>
  <c r="C8" i="12" s="1"/>
  <c r="C17" i="12" s="1"/>
  <c r="K11" i="27"/>
  <c r="C10" i="12" s="1"/>
  <c r="C19" i="12" s="1"/>
  <c r="K12" i="27"/>
  <c r="K13" i="27"/>
  <c r="K14" i="27"/>
  <c r="K4" i="27"/>
  <c r="Y2" i="12" l="1"/>
  <c r="B25" i="12" l="1"/>
  <c r="D25" i="12" s="1"/>
  <c r="C2" i="12"/>
  <c r="C25" i="12" l="1"/>
  <c r="F9" i="12"/>
  <c r="D9" i="12"/>
  <c r="E7" i="12"/>
  <c r="F6" i="12"/>
  <c r="D6" i="12"/>
  <c r="E5" i="12"/>
  <c r="E9" i="12"/>
  <c r="F7" i="12"/>
  <c r="D7" i="12"/>
  <c r="E6" i="12"/>
  <c r="F5" i="12"/>
  <c r="D5" i="12"/>
  <c r="E30" i="12"/>
  <c r="E28" i="12"/>
  <c r="D30" i="12" l="1"/>
  <c r="F28" i="12"/>
  <c r="D32" i="12"/>
  <c r="D28" i="12"/>
  <c r="E32" i="12"/>
  <c r="F30" i="12"/>
  <c r="F32" i="12"/>
  <c r="E37" i="12" l="1"/>
  <c r="E39" i="12"/>
  <c r="F33" i="12"/>
  <c r="D37" i="12"/>
  <c r="F37" i="12"/>
  <c r="F39" i="12"/>
  <c r="D39" i="12"/>
  <c r="D33" i="12"/>
  <c r="D41" i="12"/>
  <c r="F41" i="12"/>
  <c r="E33" i="12"/>
  <c r="E41" i="12"/>
  <c r="E42" i="12" l="1"/>
  <c r="F42" i="12"/>
  <c r="D42" i="12"/>
  <c r="E2" i="12"/>
  <c r="E15" i="12" l="1"/>
  <c r="D15" i="12"/>
  <c r="F15" i="12"/>
  <c r="E14" i="12" l="1"/>
  <c r="D10" i="12"/>
  <c r="D19" i="12" s="1"/>
  <c r="F10" i="12" l="1"/>
  <c r="F19" i="12" s="1"/>
  <c r="F14" i="12"/>
  <c r="D16" i="12"/>
  <c r="D14" i="12"/>
  <c r="F18" i="12"/>
  <c r="F16" i="12"/>
  <c r="E10" i="12"/>
  <c r="E19" i="12" s="1"/>
  <c r="E18" i="12"/>
  <c r="D18" i="12"/>
  <c r="E16" i="12"/>
  <c r="X7" i="12" l="1"/>
  <c r="Y7" i="12"/>
  <c r="Z7" i="12"/>
  <c r="Z16" i="12" l="1"/>
  <c r="Y16" i="12"/>
  <c r="X16" i="12"/>
  <c r="X6" i="12" l="1"/>
  <c r="Y6" i="12"/>
  <c r="Z6" i="12"/>
  <c r="Z15" i="12" l="1"/>
  <c r="X5" i="12"/>
  <c r="Y5" i="12"/>
  <c r="Z5" i="12"/>
  <c r="Y15" i="12"/>
  <c r="X15" i="12"/>
  <c r="Z14" i="12" l="1"/>
  <c r="Y14" i="12"/>
  <c r="X14" i="12"/>
  <c r="X8" i="12" l="1"/>
  <c r="H112" i="25"/>
  <c r="Y8" i="12"/>
  <c r="H113" i="25"/>
  <c r="Z8" i="12"/>
  <c r="H114" i="25"/>
  <c r="Z17" i="12" l="1"/>
  <c r="X9" i="12"/>
  <c r="Y9" i="12"/>
  <c r="Z9" i="12"/>
  <c r="Y17" i="12"/>
  <c r="X17" i="12"/>
  <c r="Y18" i="12" l="1"/>
  <c r="Y10" i="12"/>
  <c r="Y19" i="12" s="1"/>
  <c r="Z18" i="12"/>
  <c r="Z10" i="12"/>
  <c r="Z19" i="12" s="1"/>
  <c r="X10" i="12"/>
  <c r="X19" i="12" s="1"/>
  <c r="X18" i="12"/>
  <c r="D31" i="12" l="1"/>
  <c r="D8" i="12"/>
  <c r="E31" i="12" l="1"/>
  <c r="E8" i="12"/>
  <c r="F8" i="12" l="1"/>
  <c r="F17" i="12" s="1"/>
  <c r="F31" i="12"/>
  <c r="E17" i="12" l="1"/>
  <c r="D17" i="12"/>
  <c r="F40" i="12"/>
  <c r="D40" i="12"/>
  <c r="E40" i="12"/>
  <c r="D29" i="12" l="1"/>
  <c r="E29" i="12"/>
  <c r="F29" i="12"/>
  <c r="E38" i="12" l="1"/>
  <c r="F38" i="12"/>
  <c r="D38" i="12"/>
</calcChain>
</file>

<file path=xl/sharedStrings.xml><?xml version="1.0" encoding="utf-8"?>
<sst xmlns="http://schemas.openxmlformats.org/spreadsheetml/2006/main" count="3028" uniqueCount="206">
  <si>
    <t>Austria</t>
  </si>
  <si>
    <t>Belgium</t>
  </si>
  <si>
    <t>Canada</t>
  </si>
  <si>
    <t>Czechia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</si>
  <si>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</si>
  <si>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</si>
  <si>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</si>
  <si>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</si>
  <si>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</si>
  <si>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</si>
  <si>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</si>
  <si>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</si>
  <si>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</si>
  <si>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Japan</t>
  </si>
  <si>
    <t>Latvia</t>
  </si>
  <si>
    <t>Lithuania</t>
  </si>
  <si>
    <t>Luxembourg</t>
  </si>
  <si>
    <t>Mexico</t>
  </si>
  <si>
    <t>Norway</t>
  </si>
  <si>
    <t>Poland</t>
  </si>
  <si>
    <t>Portugal</t>
  </si>
  <si>
    <t>Slovenia</t>
  </si>
  <si>
    <t>Spain</t>
  </si>
  <si>
    <t>Sweden</t>
  </si>
  <si>
    <t>Switzerland</t>
  </si>
  <si>
    <t>Australia</t>
  </si>
  <si>
    <t>Brazil</t>
  </si>
  <si>
    <t>India</t>
  </si>
  <si>
    <t>Indonesia</t>
  </si>
  <si>
    <t>South Africa</t>
  </si>
  <si>
    <t>U</t>
  </si>
  <si>
    <t>M</t>
  </si>
  <si>
    <t>D</t>
  </si>
  <si>
    <t>GO</t>
  </si>
  <si>
    <t>Összes kibocsátás</t>
  </si>
  <si>
    <t>EMPE</t>
  </si>
  <si>
    <t>Foglalkoztatottak</t>
  </si>
  <si>
    <t>COMP</t>
  </si>
  <si>
    <t>Munkaköltség</t>
  </si>
  <si>
    <t>K</t>
  </si>
  <si>
    <t>Tangible tőke</t>
  </si>
  <si>
    <t>VA/GO</t>
  </si>
  <si>
    <t>HÉ / összes kibocsátás</t>
  </si>
  <si>
    <t>VA</t>
  </si>
  <si>
    <t>Hozzáadott érték</t>
  </si>
  <si>
    <t>Argentina</t>
  </si>
  <si>
    <t>China</t>
  </si>
  <si>
    <t>Saudi Arabia</t>
  </si>
  <si>
    <t>Bulgaria</t>
  </si>
  <si>
    <t>Croatia</t>
  </si>
  <si>
    <t>Cyprus</t>
  </si>
  <si>
    <t>Malta</t>
  </si>
  <si>
    <t>Romania</t>
  </si>
  <si>
    <t>ARG</t>
  </si>
  <si>
    <t>AUS</t>
  </si>
  <si>
    <t>AUT</t>
  </si>
  <si>
    <t>BEL</t>
  </si>
  <si>
    <t>BGR</t>
  </si>
  <si>
    <t>BRA</t>
  </si>
  <si>
    <t>CAN</t>
  </si>
  <si>
    <t>CHE</t>
  </si>
  <si>
    <t>CHN</t>
  </si>
  <si>
    <t>CYP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</si>
  <si>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</si>
  <si>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</si>
  <si>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</si>
  <si>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</si>
  <si>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</si>
  <si>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</si>
  <si>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</si>
  <si>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</si>
  <si>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</si>
  <si>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HRV</t>
  </si>
  <si>
    <t>HUN</t>
  </si>
  <si>
    <t>IDN</t>
  </si>
  <si>
    <t>IND</t>
  </si>
  <si>
    <t>IRL</t>
  </si>
  <si>
    <t>ITA</t>
  </si>
  <si>
    <t>JPN</t>
  </si>
  <si>
    <t>KOR</t>
  </si>
  <si>
    <t>LTU</t>
  </si>
  <si>
    <t>LUX</t>
  </si>
  <si>
    <t>LVA</t>
  </si>
  <si>
    <t>MEX</t>
  </si>
  <si>
    <t>MLT</t>
  </si>
  <si>
    <t>NLD</t>
  </si>
  <si>
    <t>NOR</t>
  </si>
  <si>
    <t>POL</t>
  </si>
  <si>
    <t>PRT</t>
  </si>
  <si>
    <t>ROU</t>
  </si>
  <si>
    <t>RUS</t>
  </si>
  <si>
    <t>SAU</t>
  </si>
  <si>
    <t>SVK</t>
  </si>
  <si>
    <t>SVN</t>
  </si>
  <si>
    <t>SWE</t>
  </si>
  <si>
    <t>TUR</t>
  </si>
  <si>
    <t>USA</t>
  </si>
  <si>
    <t>ZAF</t>
  </si>
  <si>
    <t>CME</t>
  </si>
  <si>
    <t>LME</t>
  </si>
  <si>
    <t>* - Norway&amp;Denmark</t>
  </si>
  <si>
    <t>V4</t>
  </si>
  <si>
    <t>G7</t>
  </si>
  <si>
    <t>EU fejlett kis</t>
  </si>
  <si>
    <t>* - NOR &amp; DNK</t>
  </si>
  <si>
    <t>* -Canada</t>
  </si>
  <si>
    <t>* csak UK + US</t>
  </si>
  <si>
    <t>Munkaköltség / Összes kibocsátás</t>
  </si>
  <si>
    <t>Tangible tőke/összes kibocsátás</t>
  </si>
  <si>
    <t>Upstream ág.</t>
  </si>
  <si>
    <t>Gyártási ág.</t>
  </si>
  <si>
    <t>Downstream ág.</t>
  </si>
  <si>
    <t>Hozzáadott érték / Össz. kibocsátás a bal tegelyen, a többi a jobb tengelyen</t>
  </si>
  <si>
    <t>I9 (fejlődő)</t>
  </si>
  <si>
    <t>G7 (Fejlett nagy Canada nélkül)</t>
  </si>
  <si>
    <t>EU fejlett kis (Norvégia és Dánia nélkül)</t>
  </si>
  <si>
    <t>AR</t>
  </si>
  <si>
    <t>AT</t>
  </si>
  <si>
    <t>AU</t>
  </si>
  <si>
    <t>BE</t>
  </si>
  <si>
    <t>BG</t>
  </si>
  <si>
    <t>BR</t>
  </si>
  <si>
    <t>CA</t>
  </si>
  <si>
    <t>CH</t>
  </si>
  <si>
    <t>CN</t>
  </si>
  <si>
    <t>CY</t>
  </si>
  <si>
    <t>CZ</t>
  </si>
  <si>
    <t>DE</t>
  </si>
  <si>
    <t>DK</t>
  </si>
  <si>
    <t>EE</t>
  </si>
  <si>
    <t>ES</t>
  </si>
  <si>
    <t>FI</t>
  </si>
  <si>
    <t>FIG</t>
  </si>
  <si>
    <t>FR</t>
  </si>
  <si>
    <t>GB</t>
  </si>
  <si>
    <t>GR</t>
  </si>
  <si>
    <t>HR</t>
  </si>
  <si>
    <t>HU</t>
  </si>
  <si>
    <t>ID</t>
  </si>
  <si>
    <t>IE</t>
  </si>
  <si>
    <t>IN</t>
  </si>
  <si>
    <t>IT</t>
  </si>
  <si>
    <t>JP</t>
  </si>
  <si>
    <t>KR</t>
  </si>
  <si>
    <t>LT</t>
  </si>
  <si>
    <t>LU</t>
  </si>
  <si>
    <t>LV</t>
  </si>
  <si>
    <t>MT</t>
  </si>
  <si>
    <t>MX</t>
  </si>
  <si>
    <t>NL</t>
  </si>
  <si>
    <t>NO</t>
  </si>
  <si>
    <t>PL</t>
  </si>
  <si>
    <t>PT</t>
  </si>
  <si>
    <t>RO</t>
  </si>
  <si>
    <t>RU</t>
  </si>
  <si>
    <t>SA</t>
  </si>
  <si>
    <t>SE</t>
  </si>
  <si>
    <t>SI</t>
  </si>
  <si>
    <t>SK</t>
  </si>
  <si>
    <t>TR</t>
  </si>
  <si>
    <t>US</t>
  </si>
  <si>
    <t>ZA</t>
  </si>
  <si>
    <t>Turkey</t>
  </si>
  <si>
    <t>Rest of the world</t>
  </si>
  <si>
    <t>Korea (the Republic of)</t>
  </si>
  <si>
    <t>Netherlands (the)</t>
  </si>
  <si>
    <t>Russian Federation (the)</t>
  </si>
  <si>
    <t>Slovakia</t>
  </si>
  <si>
    <t>TWN</t>
  </si>
  <si>
    <t>United Kingdom of Great Britain and Northern Ireland (the)</t>
  </si>
  <si>
    <t>United States of America (the)</t>
  </si>
  <si>
    <t>Figaro adatbázis (összehasonlításra és egyéb országokra, amik az OECD adatbázisában nem szerepelnek)</t>
  </si>
  <si>
    <t>I9</t>
  </si>
  <si>
    <t>Eu fejlett kis</t>
  </si>
  <si>
    <t>HME</t>
  </si>
  <si>
    <t>EFK</t>
  </si>
  <si>
    <t>National currency</t>
  </si>
  <si>
    <t>USD</t>
  </si>
  <si>
    <t>*becslés</t>
  </si>
  <si>
    <t>Figaro ÁKM-ből nyert adatok</t>
  </si>
  <si>
    <t>*becslés (K14/GO14)*GO21</t>
  </si>
  <si>
    <t>*becslés (EMPE14/GO14)*GO21</t>
  </si>
  <si>
    <t>A legfontosabb ország csoportok mosolygörbéi és háttér struktúrái - 2021</t>
  </si>
  <si>
    <t>A legfontosabb ország csoportok mosolygörbéi és erőforrás igényességi mutatói - 2021</t>
  </si>
  <si>
    <t>A V4 országok mosolygörbéi és háttér struktúrái - 2021</t>
  </si>
  <si>
    <t>A V4 országok mosolygörbéi és erőforrás igényességi mutatói - 2021</t>
  </si>
  <si>
    <t>I9 (developing)</t>
  </si>
  <si>
    <t>G7 (developed large without Canada)</t>
  </si>
  <si>
    <t>EU developed small (without Norway and Denmark)</t>
  </si>
  <si>
    <t>Total output</t>
  </si>
  <si>
    <t>Labor costs</t>
  </si>
  <si>
    <t>Employment</t>
  </si>
  <si>
    <t>Tangible capital</t>
  </si>
  <si>
    <t>VA / total output</t>
  </si>
  <si>
    <t>Upstream sector</t>
  </si>
  <si>
    <t>Manufacturing sector</t>
  </si>
  <si>
    <t>Downstream sector</t>
  </si>
  <si>
    <t>Smile curves and background structures of the most important country groups - 2021</t>
  </si>
  <si>
    <t>Added value / Total output on the left axis, the rest on the right axis</t>
  </si>
  <si>
    <t>Smile curves and background structures of theV4 countries - 2021</t>
  </si>
  <si>
    <t>Added value</t>
  </si>
  <si>
    <t>Labor cost / Total output</t>
  </si>
  <si>
    <t>Tangible capital / Total output</t>
  </si>
  <si>
    <t>Smile curves and resource-intensity indicators of the most important country groups - 2021</t>
  </si>
  <si>
    <t>Smile curves and resource-intensity indicators of the V4 countries - 2021</t>
  </si>
  <si>
    <t>1=HUN, 2=ENG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</si>
</sst>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8"/>
      <name val="Arial"/>
      <family val="2"/>
      <charset val="238"/>
    </font>
    <font>
      <sz val="10"/>
      <name val="Arial"/>
      <family val="2"/>
    </font>
    <font>
      <sz val="11"/>
      <name val="Calibri"/>
      <family val="2"/>
      <charset val="238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164" fontId="0" fillId="0" borderId="0" xfId="1" applyNumberFormat="1" applyFont="1"/>
    <xf numFmtId="9" fontId="0" fillId="0" borderId="0" xfId="2" applyFont="1"/>
    <xf numFmtId="2" fontId="0" fillId="0" borderId="0" xfId="0" applyNumberFormat="1"/>
    <xf numFmtId="164" fontId="0" fillId="0" borderId="0" xfId="0" applyNumberFormat="1"/>
    <xf numFmtId="0" fontId="5" fillId="0" borderId="0" xfId="4"/>
    <xf numFmtId="43" fontId="0" fillId="0" borderId="0" xfId="1" applyFont="1"/>
    <xf numFmtId="0" fontId="3" fillId="0" borderId="0" xfId="0" applyFont="1"/>
    <xf numFmtId="164" fontId="3" fillId="0" borderId="0" xfId="1" applyNumberFormat="1" applyFont="1"/>
    <xf numFmtId="9" fontId="3" fillId="0" borderId="0" xfId="2" applyFont="1"/>
    <xf numFmtId="0" fontId="0" fillId="2" borderId="0" xfId="0" applyFill="1"/>
    <xf numFmtId="0" fontId="4" fillId="2" borderId="0" xfId="0" applyFont="1" applyFill="1"/>
    <xf numFmtId="0" fontId="0" fillId="0" borderId="0" xfId="0"/>
    <xf numFmtId="0" fontId="0" fillId="0" borderId="0" xfId="0"/>
    <xf numFmtId="0" fontId="0" fillId="0" borderId="0" xfId="0" applyFont="1"/>
    <xf numFmtId="0" fontId="8" fillId="0" borderId="0" xfId="0" applyFont="1"/>
    <xf numFmtId="0" fontId="0" fillId="0" borderId="0" xfId="0"/>
    <xf numFmtId="0" fontId="0" fillId="2" borderId="1" xfId="0" applyFill="1" applyBorder="1" applyProtection="1">
      <protection locked="0"/>
    </xf>
    <xf numFmtId="0" fontId="4" fillId="2" borderId="1" xfId="0" applyFont="1" applyFill="1" applyBorder="1" applyProtection="1">
      <protection locked="0"/>
    </xf>
  </cellXfs>
  <cellStyles count="8">
    <cellStyle name="Ezres" xfId="1" builtinId="3"/>
    <cellStyle name="Ezres 2" xfId="5" xr:uid="{6D2896BF-5094-4B5C-8086-88701A1228A6}"/>
    <cellStyle name="Normál" xfId="0" builtinId="0"/>
    <cellStyle name="Normál 2" xfId="3" xr:uid="{7C961D75-DE33-49A7-A73E-6B88D228F855}"/>
    <cellStyle name="Normál 3" xfId="4" xr:uid="{30A7EEBA-5057-4FA3-B90E-759D2C32C183}"/>
    <cellStyle name="Normal_Template-EUKLEMS-output" xfId="7" xr:uid="{4298A0A0-32F1-4515-B454-6DC7EFBCC0A9}"/>
    <cellStyle name="Százalék" xfId="2" builtinId="5"/>
    <cellStyle name="Százalék 2" xfId="6" xr:uid="{DA4C971A-909A-408C-8AF8-6E9001A513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Ábramegjelenítő!$E$2</c:f>
          <c:strCache>
            <c:ptCount val="1"/>
            <c:pt idx="0">
              <c:v>Hungary - 2021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Ábramegjelenítő!$C$14</c:f>
              <c:strCache>
                <c:ptCount val="1"/>
                <c:pt idx="0">
                  <c:v>Összes kibocsátás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Ábramegjelenítő!$D$13:$F$13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Ábramegjelenítő!$D$14:$F$14</c:f>
              <c:numCache>
                <c:formatCode>0%</c:formatCode>
                <c:ptCount val="3"/>
                <c:pt idx="0">
                  <c:v>0.17522097987194674</c:v>
                </c:pt>
                <c:pt idx="1">
                  <c:v>0.5757826292031536</c:v>
                </c:pt>
                <c:pt idx="2">
                  <c:v>0.2489963909248997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80-4575-A3FE-4B3536C07EB0}"/>
            </c:ext>
          </c:extLst>
        </c:ser>
        <c:ser>
          <c:idx val="1"/>
          <c:order val="1"/>
          <c:tx>
            <c:strRef>
              <c:f>Ábramegjelenítő!$C$15</c:f>
              <c:strCache>
                <c:ptCount val="1"/>
                <c:pt idx="0">
                  <c:v>Foglalkoztatottak</c:v>
                </c:pt>
              </c:strCache>
            </c:strRef>
          </c:tx>
          <c:spPr>
            <a:pattFill prst="wdUp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>
                  <a:alpha val="99000"/>
                </a:srgbClr>
              </a:solidFill>
            </a:ln>
            <a:effectLst/>
          </c:spPr>
          <c:invertIfNegative val="0"/>
          <c:cat>
            <c:strRef>
              <c:f>Ábramegjelenítő!$D$13:$F$13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Ábramegjelenítő!$D$15:$F$15</c:f>
              <c:numCache>
                <c:formatCode>0%</c:formatCode>
                <c:ptCount val="3"/>
                <c:pt idx="0">
                  <c:v>0.20065085764031562</c:v>
                </c:pt>
                <c:pt idx="1">
                  <c:v>0.41751718312510899</c:v>
                </c:pt>
                <c:pt idx="2">
                  <c:v>0.38183195923457547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80-4575-A3FE-4B3536C07EB0}"/>
            </c:ext>
          </c:extLst>
        </c:ser>
        <c:ser>
          <c:idx val="2"/>
          <c:order val="2"/>
          <c:tx>
            <c:strRef>
              <c:f>Ábramegjelenítő!$C$16</c:f>
              <c:strCache>
                <c:ptCount val="1"/>
                <c:pt idx="0">
                  <c:v>Munkaköltség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Ábramegjelenítő!$D$13:$F$13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Ábramegjelenítő!$D$16:$F$16</c:f>
              <c:numCache>
                <c:formatCode>0%</c:formatCode>
                <c:ptCount val="3"/>
                <c:pt idx="0">
                  <c:v>0.17473675809119374</c:v>
                </c:pt>
                <c:pt idx="1">
                  <c:v>0.44018440982862012</c:v>
                </c:pt>
                <c:pt idx="2">
                  <c:v>0.38507883208018617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80-4575-A3FE-4B3536C07EB0}"/>
            </c:ext>
          </c:extLst>
        </c:ser>
        <c:ser>
          <c:idx val="3"/>
          <c:order val="4"/>
          <c:tx>
            <c:strRef>
              <c:f>Ábramegjelenítő!$C$17</c:f>
              <c:strCache>
                <c:ptCount val="1"/>
                <c:pt idx="0">
                  <c:v>Tangible tőke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Ábramegjelenítő!$D$17:$F$17</c:f>
              <c:numCache>
                <c:formatCode>0%</c:formatCode>
                <c:ptCount val="3"/>
                <c:pt idx="0">
                  <c:v>0.11964256354386159</c:v>
                </c:pt>
                <c:pt idx="1">
                  <c:v>0.50767693250507662</c:v>
                </c:pt>
                <c:pt idx="2">
                  <c:v>0.37268050395106189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A4-45AC-A966-7292B24D0E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18719"/>
        <c:axId val="662477055"/>
      </c:barChart>
      <c:lineChart>
        <c:grouping val="standard"/>
        <c:varyColors val="0"/>
        <c:ser>
          <c:idx val="5"/>
          <c:order val="3"/>
          <c:tx>
            <c:strRef>
              <c:f>Ábramegjelenítő!$C$19</c:f>
              <c:strCache>
                <c:ptCount val="1"/>
                <c:pt idx="0">
                  <c:v>HÉ / összes kibocsátás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Ábramegjelenítő!$D$19:$F$19</c:f>
              <c:numCache>
                <c:formatCode>0.00</c:formatCode>
                <c:ptCount val="3"/>
                <c:pt idx="0">
                  <c:v>0.44872135539006613</c:v>
                </c:pt>
                <c:pt idx="1">
                  <c:v>0.32916058769058026</c:v>
                </c:pt>
                <c:pt idx="2">
                  <c:v>0.62935028922067904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C80-4575-A3FE-4B3536C07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20639"/>
        <c:axId val="265480367"/>
      </c:lineChart>
      <c:catAx>
        <c:axId val="48541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2477055"/>
        <c:crosses val="autoZero"/>
        <c:auto val="1"/>
        <c:lblAlgn val="ctr"/>
        <c:lblOffset val="100"/>
        <c:noMultiLvlLbl val="0"/>
      </c:catAx>
      <c:valAx>
        <c:axId val="66247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418719"/>
        <c:crosses val="autoZero"/>
        <c:crossBetween val="between"/>
      </c:valAx>
      <c:valAx>
        <c:axId val="26548036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420639"/>
        <c:crosses val="max"/>
        <c:crossBetween val="between"/>
      </c:valAx>
      <c:catAx>
        <c:axId val="485420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654803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Ábramegjelenítő!$E$2</c:f>
          <c:strCache>
            <c:ptCount val="1"/>
            <c:pt idx="0">
              <c:v>Hungary - 2021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Ábramegjelenítő!$C$14</c:f>
              <c:strCache>
                <c:ptCount val="1"/>
                <c:pt idx="0">
                  <c:v>Összes kibocsátás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Ábramegjelenítő!$D$13:$F$13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Ábramegjelenítő!$D$37:$F$37</c:f>
              <c:numCache>
                <c:formatCode>0%</c:formatCode>
                <c:ptCount val="3"/>
                <c:pt idx="0">
                  <c:v>0.16708017955270216</c:v>
                </c:pt>
                <c:pt idx="1">
                  <c:v>0.59652608853624689</c:v>
                </c:pt>
                <c:pt idx="2">
                  <c:v>0.2363937319110509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0A-449A-8DC2-77BE1411B9A2}"/>
            </c:ext>
          </c:extLst>
        </c:ser>
        <c:ser>
          <c:idx val="1"/>
          <c:order val="1"/>
          <c:tx>
            <c:strRef>
              <c:f>Ábramegjelenítő!$C$15</c:f>
              <c:strCache>
                <c:ptCount val="1"/>
                <c:pt idx="0">
                  <c:v>Foglalkoztatottak</c:v>
                </c:pt>
              </c:strCache>
            </c:strRef>
          </c:tx>
          <c:spPr>
            <a:pattFill prst="wdUp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Ábramegjelenítő!$D$13:$F$13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Ábramegjelenítő!$D$38:$F$38</c:f>
              <c:numCache>
                <c:formatCode>0%</c:formatCode>
                <c:ptCount val="3"/>
                <c:pt idx="0">
                  <c:v>0.15656300932531808</c:v>
                </c:pt>
                <c:pt idx="1">
                  <c:v>0.35470641435877692</c:v>
                </c:pt>
                <c:pt idx="2">
                  <c:v>0.488730576315905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0A-449A-8DC2-77BE1411B9A2}"/>
            </c:ext>
          </c:extLst>
        </c:ser>
        <c:ser>
          <c:idx val="2"/>
          <c:order val="2"/>
          <c:tx>
            <c:strRef>
              <c:f>Ábramegjelenítő!$C$16</c:f>
              <c:strCache>
                <c:ptCount val="1"/>
                <c:pt idx="0">
                  <c:v>Munkaköltség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Ábramegjelenítő!$D$13:$F$13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Ábramegjelenítő!$D$39:$F$39</c:f>
              <c:numCache>
                <c:formatCode>0%</c:formatCode>
                <c:ptCount val="3"/>
                <c:pt idx="0">
                  <c:v>0.17079471640764432</c:v>
                </c:pt>
                <c:pt idx="1">
                  <c:v>0.46715740283927049</c:v>
                </c:pt>
                <c:pt idx="2">
                  <c:v>0.36204788075308519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0A-449A-8DC2-77BE1411B9A2}"/>
            </c:ext>
          </c:extLst>
        </c:ser>
        <c:ser>
          <c:idx val="3"/>
          <c:order val="4"/>
          <c:tx>
            <c:strRef>
              <c:f>Ábramegjelenítő!$C$17</c:f>
              <c:strCache>
                <c:ptCount val="1"/>
                <c:pt idx="0">
                  <c:v>Tangible tőke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Ábramegjelenítő!$D$40:$F$40</c:f>
              <c:numCache>
                <c:formatCode>0%</c:formatCode>
                <c:ptCount val="3"/>
                <c:pt idx="0">
                  <c:v>0.1147877746352763</c:v>
                </c:pt>
                <c:pt idx="1">
                  <c:v>0.52921166918661655</c:v>
                </c:pt>
                <c:pt idx="2">
                  <c:v>0.35600055617810711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30A-449A-8DC2-77BE1411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18719"/>
        <c:axId val="662477055"/>
      </c:barChart>
      <c:lineChart>
        <c:grouping val="standard"/>
        <c:varyColors val="0"/>
        <c:ser>
          <c:idx val="5"/>
          <c:order val="3"/>
          <c:tx>
            <c:strRef>
              <c:f>Ábramegjelenítő!$C$19</c:f>
              <c:strCache>
                <c:ptCount val="1"/>
                <c:pt idx="0">
                  <c:v>HÉ / összes kibocsátás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Ábramegjelenítő!$D$42:$F$42</c:f>
              <c:numCache>
                <c:formatCode>0.00</c:formatCode>
                <c:ptCount val="3"/>
                <c:pt idx="0">
                  <c:v>0.45580298817479636</c:v>
                </c:pt>
                <c:pt idx="1">
                  <c:v>0.34039904080354655</c:v>
                </c:pt>
                <c:pt idx="2">
                  <c:v>0.62200401993788035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30A-449A-8DC2-77BE1411B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20639"/>
        <c:axId val="265480367"/>
      </c:lineChart>
      <c:catAx>
        <c:axId val="48541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2477055"/>
        <c:crosses val="autoZero"/>
        <c:auto val="1"/>
        <c:lblAlgn val="ctr"/>
        <c:lblOffset val="100"/>
        <c:noMultiLvlLbl val="0"/>
      </c:catAx>
      <c:valAx>
        <c:axId val="66247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418719"/>
        <c:crosses val="autoZero"/>
        <c:crossBetween val="between"/>
      </c:valAx>
      <c:valAx>
        <c:axId val="26548036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420639"/>
        <c:crosses val="max"/>
        <c:crossBetween val="between"/>
      </c:valAx>
      <c:catAx>
        <c:axId val="485420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654803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Ábramegjelenítő!$Y$2</c:f>
          <c:strCache>
            <c:ptCount val="1"/>
            <c:pt idx="0">
              <c:v>Hungary - 2014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Ábramegjelenítő!$C$14</c:f>
              <c:strCache>
                <c:ptCount val="1"/>
                <c:pt idx="0">
                  <c:v>Összes kibocsátás</c:v>
                </c:pt>
              </c:strCache>
            </c:strRef>
          </c:tx>
          <c:spPr>
            <a:solidFill>
              <a:sysClr val="window" lastClr="FFFFFF"/>
            </a:solidFill>
            <a:ln>
              <a:solidFill>
                <a:sysClr val="windowText" lastClr="000000"/>
              </a:solidFill>
            </a:ln>
            <a:effectLst/>
          </c:spPr>
          <c:invertIfNegative val="0"/>
          <c:cat>
            <c:strRef>
              <c:f>Ábramegjelenítő!$X$4:$Z$4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Ábramegjelenítő!$X$14:$Z$14</c:f>
              <c:numCache>
                <c:formatCode>0%</c:formatCode>
                <c:ptCount val="3"/>
                <c:pt idx="0">
                  <c:v>0.16344485606698836</c:v>
                </c:pt>
                <c:pt idx="1">
                  <c:v>0.65831235039662828</c:v>
                </c:pt>
                <c:pt idx="2">
                  <c:v>0.1782427935363832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1C-4CFE-88F1-2D3E3E97BA6A}"/>
            </c:ext>
          </c:extLst>
        </c:ser>
        <c:ser>
          <c:idx val="1"/>
          <c:order val="1"/>
          <c:tx>
            <c:strRef>
              <c:f>Ábramegjelenítő!$C$15</c:f>
              <c:strCache>
                <c:ptCount val="1"/>
                <c:pt idx="0">
                  <c:v>Foglalkoztatottak</c:v>
                </c:pt>
              </c:strCache>
            </c:strRef>
          </c:tx>
          <c:spPr>
            <a:pattFill prst="wdUp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Ábramegjelenítő!$X$4:$Z$4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Ábramegjelenítő!$X$15:$Z$15</c:f>
              <c:numCache>
                <c:formatCode>0%</c:formatCode>
                <c:ptCount val="3"/>
                <c:pt idx="0">
                  <c:v>0.16773079611488426</c:v>
                </c:pt>
                <c:pt idx="1">
                  <c:v>0.42869550248818505</c:v>
                </c:pt>
                <c:pt idx="2">
                  <c:v>0.40357370139693077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D1C-4CFE-88F1-2D3E3E97BA6A}"/>
            </c:ext>
          </c:extLst>
        </c:ser>
        <c:ser>
          <c:idx val="2"/>
          <c:order val="2"/>
          <c:tx>
            <c:strRef>
              <c:f>Ábramegjelenítő!$C$16</c:f>
              <c:strCache>
                <c:ptCount val="1"/>
                <c:pt idx="0">
                  <c:v>Munkaköltség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Ábramegjelenítő!$X$4:$Z$4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Ábramegjelenítő!$X$16:$Z$16</c:f>
              <c:numCache>
                <c:formatCode>0%</c:formatCode>
                <c:ptCount val="3"/>
                <c:pt idx="0">
                  <c:v>0.1889766951390468</c:v>
                </c:pt>
                <c:pt idx="1">
                  <c:v>0.44936462311245906</c:v>
                </c:pt>
                <c:pt idx="2">
                  <c:v>0.36165868174849414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1C-4CFE-88F1-2D3E3E97BA6A}"/>
            </c:ext>
          </c:extLst>
        </c:ser>
        <c:ser>
          <c:idx val="3"/>
          <c:order val="4"/>
          <c:tx>
            <c:strRef>
              <c:f>Ábramegjelenítő!$W$17</c:f>
              <c:strCache>
                <c:ptCount val="1"/>
                <c:pt idx="0">
                  <c:v>Tangible tőke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Ábramegjelenítő!$X$4:$Z$4</c:f>
              <c:strCache>
                <c:ptCount val="3"/>
                <c:pt idx="0">
                  <c:v>U</c:v>
                </c:pt>
                <c:pt idx="1">
                  <c:v>M</c:v>
                </c:pt>
                <c:pt idx="2">
                  <c:v>D</c:v>
                </c:pt>
              </c:strCache>
            </c:strRef>
          </c:cat>
          <c:val>
            <c:numRef>
              <c:f>Ábramegjelenítő!$X$17:$Z$17</c:f>
              <c:numCache>
                <c:formatCode>0%</c:formatCode>
                <c:ptCount val="3"/>
                <c:pt idx="0">
                  <c:v>0.11639389685523453</c:v>
                </c:pt>
                <c:pt idx="1">
                  <c:v>0.6053690607814618</c:v>
                </c:pt>
                <c:pt idx="2">
                  <c:v>0.27823704236330377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1C-4CFE-88F1-2D3E3E97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5418719"/>
        <c:axId val="662477055"/>
      </c:barChart>
      <c:lineChart>
        <c:grouping val="standard"/>
        <c:varyColors val="0"/>
        <c:ser>
          <c:idx val="5"/>
          <c:order val="3"/>
          <c:tx>
            <c:strRef>
              <c:f>Ábramegjelenítő!$C$19</c:f>
              <c:strCache>
                <c:ptCount val="1"/>
                <c:pt idx="0">
                  <c:v>HÉ / összes kibocsátás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val>
            <c:numRef>
              <c:f>Ábramegjelenítő!$X$19:$Z$19</c:f>
              <c:numCache>
                <c:formatCode>0.00</c:formatCode>
                <c:ptCount val="3"/>
                <c:pt idx="0">
                  <c:v>0.49088165060798111</c:v>
                </c:pt>
                <c:pt idx="1">
                  <c:v>0.33890352456573858</c:v>
                </c:pt>
                <c:pt idx="2">
                  <c:v>0.5990742887563526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D1C-4CFE-88F1-2D3E3E97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5420639"/>
        <c:axId val="265480367"/>
      </c:lineChart>
      <c:catAx>
        <c:axId val="485418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662477055"/>
        <c:crosses val="autoZero"/>
        <c:auto val="1"/>
        <c:lblAlgn val="ctr"/>
        <c:lblOffset val="100"/>
        <c:noMultiLvlLbl val="0"/>
      </c:catAx>
      <c:valAx>
        <c:axId val="66247705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418719"/>
        <c:crosses val="autoZero"/>
        <c:crossBetween val="between"/>
      </c:valAx>
      <c:valAx>
        <c:axId val="265480367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hu-HU"/>
          </a:p>
        </c:txPr>
        <c:crossAx val="485420639"/>
        <c:crosses val="max"/>
        <c:crossBetween val="between"/>
      </c:valAx>
      <c:catAx>
        <c:axId val="485420639"/>
        <c:scaling>
          <c:orientation val="minMax"/>
        </c:scaling>
        <c:delete val="1"/>
        <c:axPos val="b"/>
        <c:majorTickMark val="out"/>
        <c:minorTickMark val="none"/>
        <c:tickLblPos val="nextTo"/>
        <c:crossAx val="265480367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904875</xdr:colOff>
      <xdr:row>2</xdr:row>
      <xdr:rowOff>95250</xdr:rowOff>
    </xdr:from>
    <xdr:to>
      <xdr:col>12</xdr:col>
      <xdr:colOff>533400</xdr:colOff>
      <xdr:row>20</xdr:row>
      <xdr:rowOff>57150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EBEBF7AB-04EE-69ED-08F9-FE468300A6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</xdr:colOff>
      <xdr:row>26</xdr:row>
      <xdr:rowOff>66675</xdr:rowOff>
    </xdr:from>
    <xdr:to>
      <xdr:col>16</xdr:col>
      <xdr:colOff>361950</xdr:colOff>
      <xdr:row>43</xdr:row>
      <xdr:rowOff>76200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8F5813C-FBCA-4C06-84EB-E549CA1CFD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333375</xdr:colOff>
      <xdr:row>2</xdr:row>
      <xdr:rowOff>95250</xdr:rowOff>
    </xdr:from>
    <xdr:to>
      <xdr:col>19</xdr:col>
      <xdr:colOff>400050</xdr:colOff>
      <xdr:row>20</xdr:row>
      <xdr:rowOff>47625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D4978F1-A307-4019-A8B3-0199DB35A0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90D62-D5CC-45D8-A414-335A8A871865}">
  <dimension ref="A1:Z43"/>
  <sheetViews>
    <sheetView tabSelected="1" zoomScale="70" zoomScaleNormal="70" workbookViewId="0">
      <selection activeCell="B2" sqref="B2"/>
    </sheetView>
  </sheetViews>
  <sheetFormatPr defaultRowHeight="12.75" x14ac:dyDescent="0.2"/>
  <cols>
    <col min="3" max="3" width="21.140625" bestFit="1" customWidth="1"/>
    <col min="4" max="4" width="14.140625" bestFit="1" customWidth="1"/>
    <col min="5" max="6" width="13.7109375" bestFit="1" customWidth="1"/>
    <col min="21" max="21" width="14" bestFit="1" customWidth="1"/>
    <col min="22" max="22" width="11.42578125" bestFit="1" customWidth="1"/>
    <col min="23" max="23" width="12" bestFit="1" customWidth="1"/>
    <col min="24" max="26" width="13.7109375" bestFit="1" customWidth="1"/>
  </cols>
  <sheetData>
    <row r="1" spans="2:26" ht="13.5" thickBot="1" x14ac:dyDescent="0.25"/>
    <row r="2" spans="2:26" ht="13.5" thickBot="1" x14ac:dyDescent="0.25">
      <c r="B2" s="21" t="s">
        <v>10</v>
      </c>
      <c r="C2" t="str">
        <f>VLOOKUP(B2,Segéd!A2:B54,2,FALSE)</f>
        <v>HU</v>
      </c>
      <c r="E2" t="str">
        <f>CONCATENATE(B2," - 2021")</f>
        <v>Hungary - 2021</v>
      </c>
      <c r="Y2" t="str">
        <f>CONCATENATE(B2," - 2014")</f>
        <v>Hungary - 2014</v>
      </c>
    </row>
    <row r="4" spans="2:26" x14ac:dyDescent="0.2">
      <c r="D4" s="2" t="s">
        <v>30</v>
      </c>
      <c r="E4" s="2" t="s">
        <v>31</v>
      </c>
      <c r="F4" s="2" t="s">
        <v>32</v>
      </c>
      <c r="X4" s="2" t="s">
        <v>30</v>
      </c>
      <c r="Y4" s="2" t="s">
        <v>31</v>
      </c>
      <c r="Z4" s="2" t="s">
        <v>32</v>
      </c>
    </row>
    <row r="5" spans="2:26" x14ac:dyDescent="0.2">
      <c r="B5" t="s">
        <v>33</v>
      </c>
      <c r="C5" t="str">
        <f>Fordítás!K7</f>
        <v>Összes kibocsátás</v>
      </c>
      <c r="D5" s="4">
        <f>HLOOKUP($D$25,'GO corr USD'!C2:AR5,2,FALSE)</f>
        <v>63562.443198843299</v>
      </c>
      <c r="E5" s="4">
        <f>HLOOKUP($D$25,'GO corr USD'!C2:AR5,3,FALSE)</f>
        <v>208868.54239916019</v>
      </c>
      <c r="F5" s="4">
        <f>HLOOKUP($D$25,'GO corr USD'!C2:AR5,4,FALSE)</f>
        <v>90324.908389664968</v>
      </c>
      <c r="V5" t="s">
        <v>33</v>
      </c>
      <c r="W5" t="s">
        <v>34</v>
      </c>
      <c r="X5" s="4">
        <f>SUMIFS('SEA 2014 AGG'!$F$2:$F$751,'SEA 2014 AGG'!$B$2:$B$751,Ábramegjelenítő!$D$25,'SEA 2014 AGG'!$C$2:$C$751,Ábramegjelenítő!$V5,'SEA 2014 AGG'!$D$2:$D$751,Ábramegjelenítő!X$4)</f>
        <v>46488.546263759999</v>
      </c>
      <c r="Y5" s="4">
        <f>SUMIFS('SEA 2014 AGG'!$F$2:$F$751,'SEA 2014 AGG'!$B$2:$B$751,Ábramegjelenítő!$D$25,'SEA 2014 AGG'!$C$2:$C$751,Ábramegjelenítő!$V5,'SEA 2014 AGG'!$D$2:$D$751,Ábramegjelenítő!Y$4)</f>
        <v>187243.48317744001</v>
      </c>
      <c r="Z5" s="4">
        <f>SUMIFS('SEA 2014 AGG'!$F$2:$F$751,'SEA 2014 AGG'!$B$2:$B$751,Ábramegjelenítő!$D$25,'SEA 2014 AGG'!$C$2:$C$751,Ábramegjelenítő!$V5,'SEA 2014 AGG'!$D$2:$D$751,Ábramegjelenítő!Z$4)</f>
        <v>50697.51690504</v>
      </c>
    </row>
    <row r="6" spans="2:26" x14ac:dyDescent="0.2">
      <c r="B6" t="s">
        <v>35</v>
      </c>
      <c r="C6" t="str">
        <f>Fordítás!K8</f>
        <v>Foglalkoztatottak</v>
      </c>
      <c r="D6" s="4">
        <f>HLOOKUP(D25,'EMPE corr'!C2:AP5,2,FALSE)</f>
        <v>946.37900000000013</v>
      </c>
      <c r="E6" s="4">
        <f>HLOOKUP(D25,'EMPE corr'!C2:AP5,3,FALSE)</f>
        <v>1969.2390000000005</v>
      </c>
      <c r="F6" s="4">
        <f>HLOOKUP(D25,'EMPE corr'!C2:AP5,4,FALSE)</f>
        <v>1800.9280000000001</v>
      </c>
      <c r="V6" t="s">
        <v>35</v>
      </c>
      <c r="W6" t="s">
        <v>36</v>
      </c>
      <c r="X6" s="4">
        <f>SUMIFS('SEA 2014 AGG'!$F$2:$F$751,'SEA 2014 AGG'!$B$2:$B$751,Ábramegjelenítő!$D$25,'SEA 2014 AGG'!$C$2:$C$751,Ábramegjelenítő!$V6,'SEA 2014 AGG'!$D$2:$D$751,Ábramegjelenítő!X$4)</f>
        <v>643.1</v>
      </c>
      <c r="Y6" s="4">
        <f>SUMIFS('SEA 2014 AGG'!$F$2:$F$751,'SEA 2014 AGG'!$B$2:$B$751,Ábramegjelenítő!$D$25,'SEA 2014 AGG'!$C$2:$C$751,Ábramegjelenítő!$V6,'SEA 2014 AGG'!$D$2:$D$751,Ábramegjelenítő!Y$4)</f>
        <v>1643.67</v>
      </c>
      <c r="Z6" s="4">
        <f>SUMIFS('SEA 2014 AGG'!$F$2:$F$751,'SEA 2014 AGG'!$B$2:$B$751,Ábramegjelenítő!$D$25,'SEA 2014 AGG'!$C$2:$C$751,Ábramegjelenítő!$V6,'SEA 2014 AGG'!$D$2:$D$751,Ábramegjelenítő!Z$4)</f>
        <v>1547.3500000000001</v>
      </c>
    </row>
    <row r="7" spans="2:26" x14ac:dyDescent="0.2">
      <c r="B7" t="s">
        <v>37</v>
      </c>
      <c r="C7" t="str">
        <f>Fordítás!K9</f>
        <v>Munkaköltség</v>
      </c>
      <c r="D7" s="4">
        <f>HLOOKUP(D25,'COMP corr USD'!C2:AS5,2,FALSE)</f>
        <v>12667.584098700014</v>
      </c>
      <c r="E7" s="4">
        <f>HLOOKUP(D25,'COMP corr USD'!C2:AS5,3,FALSE)</f>
        <v>31911.27666183763</v>
      </c>
      <c r="F7" s="4">
        <f>HLOOKUP(D25,'COMP corr USD'!C2:AS5,4,FALSE)</f>
        <v>27916.384298827037</v>
      </c>
      <c r="V7" t="s">
        <v>37</v>
      </c>
      <c r="W7" t="s">
        <v>38</v>
      </c>
      <c r="X7" s="4">
        <f>SUMIFS('SEA 2014 AGG'!$F$2:$F$751,'SEA 2014 AGG'!$B$2:$B$751,Ábramegjelenítő!$D$25,'SEA 2014 AGG'!$C$2:$C$751,Ábramegjelenítő!$V7,'SEA 2014 AGG'!$D$2:$D$751,Ábramegjelenítő!X$4)</f>
        <v>10911.563507520001</v>
      </c>
      <c r="Y7" s="4">
        <f>SUMIFS('SEA 2014 AGG'!$F$2:$F$751,'SEA 2014 AGG'!$B$2:$B$751,Ábramegjelenítő!$D$25,'SEA 2014 AGG'!$C$2:$C$751,Ábramegjelenítő!$V7,'SEA 2014 AGG'!$D$2:$D$751,Ábramegjelenítő!Y$4)</f>
        <v>25946.430164400001</v>
      </c>
      <c r="Z7" s="4">
        <f>SUMIFS('SEA 2014 AGG'!$F$2:$F$751,'SEA 2014 AGG'!$B$2:$B$751,Ábramegjelenítő!$D$25,'SEA 2014 AGG'!$C$2:$C$751,Ábramegjelenítő!$V7,'SEA 2014 AGG'!$D$2:$D$751,Ábramegjelenítő!Z$4)</f>
        <v>20882.266308239999</v>
      </c>
    </row>
    <row r="8" spans="2:26" x14ac:dyDescent="0.2">
      <c r="B8" s="10" t="s">
        <v>39</v>
      </c>
      <c r="C8" s="10" t="str">
        <f>Fordítás!K10</f>
        <v>Tangible tőke</v>
      </c>
      <c r="D8" s="11">
        <f>SUMIFS('SEA 2014 AGG'!$F$2:$F$751,'SEA 2014 AGG'!$B$2:$B$751,Ábramegjelenítő!$D$25,'SEA 2014 AGG'!$C$2:$C$751,Ábramegjelenítő!$B$8,'SEA 2014 AGG'!$D$2:$D$751,Ábramegjelenítő!D$4)/SUMIFS('SEA 2014 AGG'!$F$2:$F$751,'SEA 2014 AGG'!$B$2:$B$751,Ábramegjelenítő!$D$25,'SEA 2014 AGG'!$C$2:$C$751,Ábramegjelenítő!$B$5,'SEA 2014 AGG'!$D$2:$D$751,Ábramegjelenítő!D$4)*D5</f>
        <v>86777.655627231579</v>
      </c>
      <c r="E8" s="11">
        <f>SUMIFS('SEA 2014 AGG'!$F$2:$F$751,'SEA 2014 AGG'!$B$2:$B$751,Ábramegjelenítő!$D$25,'SEA 2014 AGG'!$C$2:$C$751,Ábramegjelenítő!$B$8,'SEA 2014 AGG'!$D$2:$D$751,Ábramegjelenítő!E$4)/SUMIFS('SEA 2014 AGG'!$F$2:$F$751,'SEA 2014 AGG'!$B$2:$B$751,Ábramegjelenítő!$D$25,'SEA 2014 AGG'!$C$2:$C$751,Ábramegjelenítő!$B$5,'SEA 2014 AGG'!$D$2:$D$751,Ábramegjelenítő!E$4)*E5</f>
        <v>368221.91629707121</v>
      </c>
      <c r="F8" s="11">
        <f>SUMIFS('SEA 2014 AGG'!$F$2:$F$751,'SEA 2014 AGG'!$B$2:$B$751,Ábramegjelenítő!$D$25,'SEA 2014 AGG'!$C$2:$C$751,Ábramegjelenítő!$B$8,'SEA 2014 AGG'!$D$2:$D$751,Ábramegjelenítő!F$4)/SUMIFS('SEA 2014 AGG'!$F$2:$F$751,'SEA 2014 AGG'!$B$2:$B$751,Ábramegjelenítő!$D$25,'SEA 2014 AGG'!$C$2:$C$751,Ábramegjelenítő!$B$5,'SEA 2014 AGG'!$D$2:$D$751,Ábramegjelenítő!F$4)*F5</f>
        <v>270307.98632956599</v>
      </c>
      <c r="G8" s="10" t="s">
        <v>180</v>
      </c>
      <c r="V8" s="10" t="s">
        <v>39</v>
      </c>
      <c r="W8" s="10" t="s">
        <v>40</v>
      </c>
      <c r="X8" s="4">
        <f>SUMIFS('SEA 2014 AGG'!$F$2:$F$751,'SEA 2014 AGG'!$B$2:$B$751,Ábramegjelenítő!$D$25,'SEA 2014 AGG'!$C$2:$C$751,Ábramegjelenítő!$V8,'SEA 2014 AGG'!$D$2:$D$751,Ábramegjelenítő!X$4)</f>
        <v>63467.778380812801</v>
      </c>
      <c r="Y8" s="4">
        <f>SUMIFS('SEA 2014 AGG'!$F$2:$F$751,'SEA 2014 AGG'!$B$2:$B$751,Ábramegjelenítő!$D$25,'SEA 2014 AGG'!$C$2:$C$751,Ábramegjelenítő!$V8,'SEA 2014 AGG'!$D$2:$D$751,Ábramegjelenítő!Y$4)</f>
        <v>330098.3163753461</v>
      </c>
      <c r="Z8" s="4">
        <f>SUMIFS('SEA 2014 AGG'!$F$2:$F$751,'SEA 2014 AGG'!$B$2:$B$751,Ábramegjelenítő!$D$25,'SEA 2014 AGG'!$C$2:$C$751,Ábramegjelenítő!$V8,'SEA 2014 AGG'!$D$2:$D$751,Ábramegjelenítő!Z$4)</f>
        <v>151718.323891248</v>
      </c>
    </row>
    <row r="9" spans="2:26" x14ac:dyDescent="0.2">
      <c r="B9" s="2" t="s">
        <v>43</v>
      </c>
      <c r="C9" s="2" t="str">
        <f>Fordítás!$K$18</f>
        <v>Hozzáadott érték</v>
      </c>
      <c r="D9" s="4">
        <f>HLOOKUP(D25,'VA corr USD'!C2:AS5,2,FALSE)</f>
        <v>28521.825664089058</v>
      </c>
      <c r="E9" s="4">
        <f>HLOOKUP(D25,'VA corr USD'!C2:AS5,3,FALSE)</f>
        <v>68751.292166182451</v>
      </c>
      <c r="F9" s="4">
        <f>HLOOKUP(D25,'VA corr USD'!C2:AS5,4,FALSE)</f>
        <v>56846.007218866987</v>
      </c>
      <c r="V9" s="2" t="s">
        <v>43</v>
      </c>
      <c r="W9" s="2" t="s">
        <v>44</v>
      </c>
      <c r="X9" s="4">
        <f>SUMIFS('SEA 2014 AGG'!$F$2:$F$751,'SEA 2014 AGG'!$B$2:$B$751,Ábramegjelenítő!$D$25,'SEA 2014 AGG'!$C$2:$C$751,Ábramegjelenítő!$V9,'SEA 2014 AGG'!$D$2:$D$751,Ábramegjelenítő!X$4)</f>
        <v>22820.374324320001</v>
      </c>
      <c r="Y9" s="4">
        <f>SUMIFS('SEA 2014 AGG'!$F$2:$F$751,'SEA 2014 AGG'!$B$2:$B$751,Ábramegjelenítő!$D$25,'SEA 2014 AGG'!$C$2:$C$751,Ábramegjelenítő!$V9,'SEA 2014 AGG'!$D$2:$D$751,Ábramegjelenítő!Y$4)</f>
        <v>63457.476400799998</v>
      </c>
      <c r="Z9" s="4">
        <f>SUMIFS('SEA 2014 AGG'!$F$2:$F$751,'SEA 2014 AGG'!$B$2:$B$751,Ábramegjelenítő!$D$25,'SEA 2014 AGG'!$C$2:$C$751,Ábramegjelenítő!$V9,'SEA 2014 AGG'!$D$2:$D$751,Ábramegjelenítő!Z$4)</f>
        <v>30371.578881600002</v>
      </c>
    </row>
    <row r="10" spans="2:26" x14ac:dyDescent="0.2">
      <c r="B10" t="s">
        <v>41</v>
      </c>
      <c r="C10" s="15" t="str">
        <f>Fordítás!$K$11</f>
        <v>HÉ / összes kibocsátás</v>
      </c>
      <c r="D10" s="6">
        <f>D9/D5</f>
        <v>0.44872135539006613</v>
      </c>
      <c r="E10" s="6">
        <f t="shared" ref="E10:F10" si="0">E9/E5</f>
        <v>0.32916058769058026</v>
      </c>
      <c r="F10" s="6">
        <f t="shared" si="0"/>
        <v>0.62935028922067904</v>
      </c>
      <c r="V10" t="s">
        <v>41</v>
      </c>
      <c r="W10" t="s">
        <v>42</v>
      </c>
      <c r="X10">
        <f>X9/X5</f>
        <v>0.49088165060798111</v>
      </c>
      <c r="Y10">
        <f t="shared" ref="Y10:Z10" si="1">Y9/Y5</f>
        <v>0.33890352456573858</v>
      </c>
      <c r="Z10">
        <f t="shared" si="1"/>
        <v>0.5990742887563526</v>
      </c>
    </row>
    <row r="13" spans="2:26" x14ac:dyDescent="0.2">
      <c r="D13" s="2" t="s">
        <v>30</v>
      </c>
      <c r="E13" s="2" t="s">
        <v>31</v>
      </c>
      <c r="F13" s="2" t="s">
        <v>32</v>
      </c>
      <c r="X13" s="2" t="s">
        <v>30</v>
      </c>
      <c r="Y13" s="2" t="s">
        <v>31</v>
      </c>
      <c r="Z13" s="2" t="s">
        <v>32</v>
      </c>
    </row>
    <row r="14" spans="2:26" x14ac:dyDescent="0.2">
      <c r="B14" t="s">
        <v>33</v>
      </c>
      <c r="C14" t="str">
        <f t="shared" ref="C14:C19" si="2">C5</f>
        <v>Összes kibocsátás</v>
      </c>
      <c r="D14" s="5">
        <f>D5/SUM($D5:$F5)</f>
        <v>0.17522097987194674</v>
      </c>
      <c r="E14" s="5">
        <f t="shared" ref="E14:F14" si="3">E5/SUM($D5:$F5)</f>
        <v>0.5757826292031536</v>
      </c>
      <c r="F14" s="5">
        <f t="shared" si="3"/>
        <v>0.2489963909248997</v>
      </c>
      <c r="V14" t="s">
        <v>33</v>
      </c>
      <c r="W14" t="s">
        <v>34</v>
      </c>
      <c r="X14" s="5">
        <f t="shared" ref="X14:Z18" si="4">X5/SUM($X5:$Z5)</f>
        <v>0.16344485606698836</v>
      </c>
      <c r="Y14" s="5">
        <f t="shared" si="4"/>
        <v>0.65831235039662828</v>
      </c>
      <c r="Z14" s="5">
        <f t="shared" si="4"/>
        <v>0.1782427935363832</v>
      </c>
    </row>
    <row r="15" spans="2:26" x14ac:dyDescent="0.2">
      <c r="B15" t="s">
        <v>35</v>
      </c>
      <c r="C15" t="str">
        <f t="shared" si="2"/>
        <v>Foglalkoztatottak</v>
      </c>
      <c r="D15" s="5">
        <f t="shared" ref="D15:F15" si="5">D6/SUM($D6:$F6)</f>
        <v>0.20065085764031562</v>
      </c>
      <c r="E15" s="5">
        <f t="shared" si="5"/>
        <v>0.41751718312510899</v>
      </c>
      <c r="F15" s="5">
        <f t="shared" si="5"/>
        <v>0.38183195923457547</v>
      </c>
      <c r="V15" t="s">
        <v>35</v>
      </c>
      <c r="W15" t="s">
        <v>36</v>
      </c>
      <c r="X15" s="5">
        <f t="shared" si="4"/>
        <v>0.16773079611488426</v>
      </c>
      <c r="Y15" s="5">
        <f t="shared" si="4"/>
        <v>0.42869550248818505</v>
      </c>
      <c r="Z15" s="5">
        <f t="shared" si="4"/>
        <v>0.40357370139693077</v>
      </c>
    </row>
    <row r="16" spans="2:26" x14ac:dyDescent="0.2">
      <c r="B16" t="s">
        <v>37</v>
      </c>
      <c r="C16" t="str">
        <f t="shared" si="2"/>
        <v>Munkaköltség</v>
      </c>
      <c r="D16" s="5">
        <f>D7/SUM($D7:$F7)</f>
        <v>0.17473675809119374</v>
      </c>
      <c r="E16" s="5">
        <f t="shared" ref="E16:F17" si="6">E7/SUM($D7:$F7)</f>
        <v>0.44018440982862012</v>
      </c>
      <c r="F16" s="5">
        <f t="shared" si="6"/>
        <v>0.38507883208018617</v>
      </c>
      <c r="V16" t="s">
        <v>37</v>
      </c>
      <c r="W16" t="s">
        <v>38</v>
      </c>
      <c r="X16" s="5">
        <f t="shared" si="4"/>
        <v>0.1889766951390468</v>
      </c>
      <c r="Y16" s="5">
        <f t="shared" si="4"/>
        <v>0.44936462311245906</v>
      </c>
      <c r="Z16" s="5">
        <f t="shared" si="4"/>
        <v>0.36165868174849414</v>
      </c>
    </row>
    <row r="17" spans="1:26" x14ac:dyDescent="0.2">
      <c r="B17" s="10" t="s">
        <v>39</v>
      </c>
      <c r="C17" s="10" t="str">
        <f t="shared" si="2"/>
        <v>Tangible tőke</v>
      </c>
      <c r="D17" s="12">
        <f>D8/SUM($D8:$F8)</f>
        <v>0.11964256354386159</v>
      </c>
      <c r="E17" s="12">
        <f t="shared" si="6"/>
        <v>0.50767693250507662</v>
      </c>
      <c r="F17" s="12">
        <f t="shared" si="6"/>
        <v>0.37268050395106189</v>
      </c>
      <c r="G17" s="10" t="s">
        <v>178</v>
      </c>
      <c r="V17" s="10" t="s">
        <v>39</v>
      </c>
      <c r="W17" s="10" t="s">
        <v>40</v>
      </c>
      <c r="X17" s="5">
        <f t="shared" si="4"/>
        <v>0.11639389685523453</v>
      </c>
      <c r="Y17" s="5">
        <f t="shared" si="4"/>
        <v>0.6053690607814618</v>
      </c>
      <c r="Z17" s="5">
        <f t="shared" si="4"/>
        <v>0.27823704236330377</v>
      </c>
    </row>
    <row r="18" spans="1:26" x14ac:dyDescent="0.2">
      <c r="B18" s="2" t="s">
        <v>43</v>
      </c>
      <c r="C18" s="2" t="str">
        <f t="shared" si="2"/>
        <v>Hozzáadott érték</v>
      </c>
      <c r="D18" s="5">
        <f t="shared" ref="D18:F18" si="7">D9/SUM($D9:$F9)</f>
        <v>0.1850635062650097</v>
      </c>
      <c r="E18" s="5">
        <f t="shared" si="7"/>
        <v>0.44609189251666309</v>
      </c>
      <c r="F18" s="5">
        <f t="shared" si="7"/>
        <v>0.36884460121832718</v>
      </c>
      <c r="V18" s="2" t="s">
        <v>43</v>
      </c>
      <c r="W18" s="2" t="s">
        <v>44</v>
      </c>
      <c r="X18" s="5">
        <f t="shared" si="4"/>
        <v>0.19563211240087672</v>
      </c>
      <c r="Y18" s="5">
        <f t="shared" si="4"/>
        <v>0.54400160047713009</v>
      </c>
      <c r="Z18" s="5">
        <f t="shared" si="4"/>
        <v>0.26036628712199328</v>
      </c>
    </row>
    <row r="19" spans="1:26" x14ac:dyDescent="0.2">
      <c r="B19" t="s">
        <v>41</v>
      </c>
      <c r="C19" t="str">
        <f t="shared" si="2"/>
        <v>HÉ / összes kibocsátás</v>
      </c>
      <c r="D19" s="6">
        <f t="shared" ref="D19:F19" si="8">D10</f>
        <v>0.44872135539006613</v>
      </c>
      <c r="E19" s="6">
        <f t="shared" si="8"/>
        <v>0.32916058769058026</v>
      </c>
      <c r="F19" s="6">
        <f t="shared" si="8"/>
        <v>0.62935028922067904</v>
      </c>
      <c r="V19" t="s">
        <v>41</v>
      </c>
      <c r="W19" t="s">
        <v>42</v>
      </c>
      <c r="X19" s="6">
        <f t="shared" ref="X19:Z19" si="9">X10</f>
        <v>0.49088165060798111</v>
      </c>
      <c r="Y19" s="6">
        <f t="shared" si="9"/>
        <v>0.33890352456573858</v>
      </c>
      <c r="Z19" s="6">
        <f t="shared" si="9"/>
        <v>0.5990742887563526</v>
      </c>
    </row>
    <row r="20" spans="1:26" x14ac:dyDescent="0.2">
      <c r="D20" s="6"/>
      <c r="E20" s="6"/>
      <c r="F20" s="6"/>
    </row>
    <row r="21" spans="1:26" x14ac:dyDescent="0.2">
      <c r="D21" s="6"/>
      <c r="E21" s="6"/>
      <c r="F21" s="6"/>
    </row>
    <row r="24" spans="1:26" x14ac:dyDescent="0.2">
      <c r="A24" s="13"/>
      <c r="B24" s="13"/>
      <c r="C24" s="13"/>
      <c r="D24" s="14" t="s">
        <v>179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</row>
    <row r="25" spans="1:26" x14ac:dyDescent="0.2">
      <c r="B25" t="str">
        <f>B2</f>
        <v>Hungary</v>
      </c>
      <c r="C25" t="str">
        <f>VLOOKUP(B25,Segéd!A2:B54,2,FALSE)</f>
        <v>HU</v>
      </c>
      <c r="D25" t="str">
        <f>VLOOKUP(B25,Segéd!A2:C54,3,FALSE)</f>
        <v>HUN</v>
      </c>
      <c r="G25" s="2" t="s">
        <v>171</v>
      </c>
    </row>
    <row r="27" spans="1:26" x14ac:dyDescent="0.2">
      <c r="D27" t="s">
        <v>30</v>
      </c>
      <c r="E27" t="s">
        <v>31</v>
      </c>
      <c r="F27" t="s">
        <v>32</v>
      </c>
    </row>
    <row r="28" spans="1:26" x14ac:dyDescent="0.2">
      <c r="B28" t="s">
        <v>33</v>
      </c>
      <c r="C28" t="s">
        <v>34</v>
      </c>
      <c r="D28" s="4">
        <f>SUMIFS('Figaro adatok agg'!$C$2:$C$160,'Figaro adatok agg'!$A$2:$A$160,C25,'Figaro adatok agg'!$B$2:$B$160,Ábramegjelenítő!D$27)</f>
        <v>51132.484000000069</v>
      </c>
      <c r="E28" s="4">
        <f>SUMIFS('Figaro adatok agg'!$C$2:$C$160,'Figaro adatok agg'!$A$2:$A$160,C25,'Figaro adatok agg'!$B$2:$B$160,Ábramegjelenítő!E$27)</f>
        <v>182558.22300000017</v>
      </c>
      <c r="F28" s="4">
        <f>SUMIFS('Figaro adatok agg'!$C$2:$C$160,'Figaro adatok agg'!$A$2:$A$160,C25,'Figaro adatok agg'!$B$2:$B$160,Ábramegjelenítő!F$27)</f>
        <v>72344.899000000078</v>
      </c>
    </row>
    <row r="29" spans="1:26" x14ac:dyDescent="0.2">
      <c r="B29" t="s">
        <v>35</v>
      </c>
      <c r="C29" t="s">
        <v>36</v>
      </c>
      <c r="D29" s="11">
        <f>SUMIFS('SEA 2014 AGG'!$F$2:$F$751,'SEA 2014 AGG'!$B$2:$B$751,Ábramegjelenítő!$D$25,'SEA 2014 AGG'!$C$2:$C$751,Ábramegjelenítő!$B$29,'SEA 2014 AGG'!$D$2:$D$751,Ábramegjelenítő!D$27)/SUMIFS('SEA 2014 AGG'!$F$2:$F$751,'SEA 2014 AGG'!$B$2:$B$751,Ábramegjelenítő!$D$25,'SEA 2014 AGG'!$C$2:$C$751,Ábramegjelenítő!$B$28,'SEA 2014 AGG'!$D$2:$D$751,Ábramegjelenítő!D$27)*D28</f>
        <v>707.34198212676995</v>
      </c>
      <c r="E29" s="11">
        <f>SUMIFS('SEA 2014 AGG'!$F$2:$F$751,'SEA 2014 AGG'!$B$2:$B$751,Ábramegjelenítő!$D$25,'SEA 2014 AGG'!$C$2:$C$751,Ábramegjelenítő!$B$29,'SEA 2014 AGG'!$D$2:$D$751,Ábramegjelenítő!E$27)/SUMIFS('SEA 2014 AGG'!$F$2:$F$751,'SEA 2014 AGG'!$B$2:$B$751,Ábramegjelenítő!$D$25,'SEA 2014 AGG'!$C$2:$C$751,Ábramegjelenítő!$B$28,'SEA 2014 AGG'!$D$2:$D$751,Ábramegjelenítő!E$27)*E28</f>
        <v>1602.5416175048149</v>
      </c>
      <c r="F29" s="11">
        <f>SUMIFS('SEA 2014 AGG'!$F$2:$F$751,'SEA 2014 AGG'!$B$2:$B$751,Ábramegjelenítő!$D$25,'SEA 2014 AGG'!$C$2:$C$751,Ábramegjelenítő!$B$29,'SEA 2014 AGG'!$D$2:$D$751,Ábramegjelenítő!F$27)/SUMIFS('SEA 2014 AGG'!$F$2:$F$751,'SEA 2014 AGG'!$B$2:$B$751,Ábramegjelenítő!$D$25,'SEA 2014 AGG'!$C$2:$C$751,Ábramegjelenítő!$B$28,'SEA 2014 AGG'!$D$2:$D$751,Ábramegjelenítő!F$27)*F28</f>
        <v>2208.0544827733274</v>
      </c>
      <c r="G29" s="10" t="s">
        <v>181</v>
      </c>
    </row>
    <row r="30" spans="1:26" x14ac:dyDescent="0.2">
      <c r="B30" t="s">
        <v>37</v>
      </c>
      <c r="C30" t="s">
        <v>38</v>
      </c>
      <c r="D30" s="4">
        <f>SUMIFS('Figaro adatok agg'!$F$2:$F$160,'Figaro adatok agg'!$A$2:$A$160,C25,'Figaro adatok agg'!$B$2:$B$160,Ábramegjelenítő!D$27)</f>
        <v>10445.866000000002</v>
      </c>
      <c r="E30" s="4">
        <f>SUMIFS('Figaro adatok agg'!$F$2:$F$160,'Figaro adatok agg'!$A$2:$A$160,C25,'Figaro adatok agg'!$B$2:$B$160,Ábramegjelenítő!E$27)</f>
        <v>28571.514000000003</v>
      </c>
      <c r="F30" s="4">
        <f>SUMIFS('Figaro adatok agg'!$F$2:$F$160,'Figaro adatok agg'!$A$2:$A$160,C25,'Figaro adatok agg'!$B$2:$B$160,Ábramegjelenítő!F$27)</f>
        <v>22142.978000000003</v>
      </c>
    </row>
    <row r="31" spans="1:26" x14ac:dyDescent="0.2">
      <c r="B31" t="s">
        <v>39</v>
      </c>
      <c r="C31" t="s">
        <v>40</v>
      </c>
      <c r="D31" s="11">
        <f>SUMIFS('SEA 2014 AGG'!$F$2:$F$751,'SEA 2014 AGG'!$B$2:$B$751,Ábramegjelenítő!$D$25,'SEA 2014 AGG'!$C$2:$C$751,Ábramegjelenítő!$B$8,'SEA 2014 AGG'!$D$2:$D$751,Ábramegjelenítő!D$4)/SUMIFS('SEA 2014 AGG'!$F$2:$F$751,'SEA 2014 AGG'!$B$2:$B$751,Ábramegjelenítő!$D$25,'SEA 2014 AGG'!$C$2:$C$751,Ábramegjelenítő!$B$5,'SEA 2014 AGG'!$D$2:$D$751,Ábramegjelenítő!D$4)*D28</f>
        <v>69807.843509666753</v>
      </c>
      <c r="E31" s="11">
        <f>SUMIFS('SEA 2014 AGG'!$F$2:$F$751,'SEA 2014 AGG'!$B$2:$B$751,Ábramegjelenítő!$D$25,'SEA 2014 AGG'!$C$2:$C$751,Ábramegjelenítő!$B$8,'SEA 2014 AGG'!$D$2:$D$751,Ábramegjelenítő!E$4)/SUMIFS('SEA 2014 AGG'!$F$2:$F$751,'SEA 2014 AGG'!$B$2:$B$751,Ábramegjelenítő!$D$25,'SEA 2014 AGG'!$C$2:$C$751,Ábramegjelenítő!$B$5,'SEA 2014 AGG'!$D$2:$D$751,Ábramegjelenítő!E$4)*E28</f>
        <v>321838.50156038819</v>
      </c>
      <c r="F31" s="11">
        <f>SUMIFS('SEA 2014 AGG'!$F$2:$F$751,'SEA 2014 AGG'!$B$2:$B$751,Ábramegjelenítő!$D$25,'SEA 2014 AGG'!$C$2:$C$751,Ábramegjelenítő!$B$8,'SEA 2014 AGG'!$D$2:$D$751,Ábramegjelenítő!F$4)/SUMIFS('SEA 2014 AGG'!$F$2:$F$751,'SEA 2014 AGG'!$B$2:$B$751,Ábramegjelenítő!$D$25,'SEA 2014 AGG'!$C$2:$C$751,Ábramegjelenítő!$B$5,'SEA 2014 AGG'!$D$2:$D$751,Ábramegjelenítő!F$4)*F28</f>
        <v>216500.6787003107</v>
      </c>
      <c r="G31" s="10" t="s">
        <v>180</v>
      </c>
    </row>
    <row r="32" spans="1:26" x14ac:dyDescent="0.2">
      <c r="B32" t="s">
        <v>43</v>
      </c>
      <c r="C32" t="s">
        <v>44</v>
      </c>
      <c r="D32" s="4">
        <f>SUMIFS('Figaro adatok agg'!$D$2:$D$160,'Figaro adatok agg'!$A$2:$A$160,C25,'Figaro adatok agg'!$B$2:$B$160,Ábramegjelenítő!D$27)</f>
        <v>23306.338999999996</v>
      </c>
      <c r="E32" s="4">
        <f>SUMIFS('Figaro adatok agg'!$D$2:$D$160,'Figaro adatok agg'!$A$2:$A$160,C25,'Figaro adatok agg'!$B$2:$B$160,Ábramegjelenítő!E$27)</f>
        <v>62142.644000000008</v>
      </c>
      <c r="F32" s="4">
        <f>SUMIFS('Figaro adatok agg'!$D$2:$D$160,'Figaro adatok agg'!$A$2:$A$160,C25,'Figaro adatok agg'!$B$2:$B$160,Ábramegjelenítő!F$27)</f>
        <v>44998.817999999992</v>
      </c>
    </row>
    <row r="33" spans="2:7" x14ac:dyDescent="0.2">
      <c r="B33" t="s">
        <v>41</v>
      </c>
      <c r="C33" t="s">
        <v>42</v>
      </c>
      <c r="D33" s="6">
        <f>D32/D28</f>
        <v>0.45580298817479636</v>
      </c>
      <c r="E33" s="6">
        <f t="shared" ref="E33:F33" si="10">E32/E28</f>
        <v>0.34039904080354655</v>
      </c>
      <c r="F33" s="6">
        <f t="shared" si="10"/>
        <v>0.62200401993788035</v>
      </c>
    </row>
    <row r="36" spans="2:7" x14ac:dyDescent="0.2">
      <c r="D36" s="2" t="s">
        <v>30</v>
      </c>
      <c r="E36" s="2" t="s">
        <v>31</v>
      </c>
      <c r="F36" s="2" t="s">
        <v>32</v>
      </c>
    </row>
    <row r="37" spans="2:7" x14ac:dyDescent="0.2">
      <c r="B37" t="s">
        <v>33</v>
      </c>
      <c r="C37" t="s">
        <v>34</v>
      </c>
      <c r="D37" s="5">
        <f>D28/SUM($D28:$F28)</f>
        <v>0.16708017955270216</v>
      </c>
      <c r="E37" s="5">
        <f t="shared" ref="E37:F38" si="11">E28/SUM($D28:$F28)</f>
        <v>0.59652608853624689</v>
      </c>
      <c r="F37" s="5">
        <f t="shared" si="11"/>
        <v>0.2363937319110509</v>
      </c>
    </row>
    <row r="38" spans="2:7" x14ac:dyDescent="0.2">
      <c r="B38" t="s">
        <v>35</v>
      </c>
      <c r="C38" t="s">
        <v>36</v>
      </c>
      <c r="D38" s="12">
        <f>D29/SUM($D29:$F29)</f>
        <v>0.15656300932531808</v>
      </c>
      <c r="E38" s="12">
        <f t="shared" si="11"/>
        <v>0.35470641435877692</v>
      </c>
      <c r="F38" s="12">
        <f t="shared" si="11"/>
        <v>0.488730576315905</v>
      </c>
      <c r="G38" s="10" t="s">
        <v>178</v>
      </c>
    </row>
    <row r="39" spans="2:7" x14ac:dyDescent="0.2">
      <c r="B39" t="s">
        <v>37</v>
      </c>
      <c r="C39" t="s">
        <v>38</v>
      </c>
      <c r="D39" s="5">
        <f t="shared" ref="D39:D40" si="12">D30/SUM($D30:$F30)</f>
        <v>0.17079471640764432</v>
      </c>
      <c r="E39" s="5">
        <f t="shared" ref="E39:F39" si="13">E30/SUM($D30:$F30)</f>
        <v>0.46715740283927049</v>
      </c>
      <c r="F39" s="5">
        <f t="shared" si="13"/>
        <v>0.36204788075308519</v>
      </c>
    </row>
    <row r="40" spans="2:7" x14ac:dyDescent="0.2">
      <c r="B40" t="s">
        <v>39</v>
      </c>
      <c r="C40" t="s">
        <v>40</v>
      </c>
      <c r="D40" s="12">
        <f t="shared" si="12"/>
        <v>0.1147877746352763</v>
      </c>
      <c r="E40" s="12">
        <f t="shared" ref="E40:F40" si="14">E31/SUM($D31:$F31)</f>
        <v>0.52921166918661655</v>
      </c>
      <c r="F40" s="12">
        <f t="shared" si="14"/>
        <v>0.35600055617810711</v>
      </c>
      <c r="G40" s="10" t="s">
        <v>178</v>
      </c>
    </row>
    <row r="41" spans="2:7" x14ac:dyDescent="0.2">
      <c r="B41" s="2" t="s">
        <v>43</v>
      </c>
      <c r="C41" s="2" t="s">
        <v>44</v>
      </c>
      <c r="D41" s="5">
        <f t="shared" ref="D41:F41" si="15">D32/SUM($D32:$F32)</f>
        <v>0.17866410028636662</v>
      </c>
      <c r="E41" s="5">
        <f t="shared" si="15"/>
        <v>0.4763793910178678</v>
      </c>
      <c r="F41" s="5">
        <f t="shared" si="15"/>
        <v>0.3449565086957655</v>
      </c>
    </row>
    <row r="42" spans="2:7" x14ac:dyDescent="0.2">
      <c r="B42" t="s">
        <v>41</v>
      </c>
      <c r="C42" t="s">
        <v>42</v>
      </c>
      <c r="D42" s="6">
        <f t="shared" ref="D42:F43" si="16">D33</f>
        <v>0.45580298817479636</v>
      </c>
      <c r="E42" s="6">
        <f t="shared" si="16"/>
        <v>0.34039904080354655</v>
      </c>
      <c r="F42" s="6">
        <f t="shared" si="16"/>
        <v>0.62200401993788035</v>
      </c>
    </row>
    <row r="43" spans="2:7" x14ac:dyDescent="0.2">
      <c r="E43" s="6">
        <f t="shared" si="16"/>
        <v>0</v>
      </c>
    </row>
  </sheetData>
  <sheetProtection algorithmName="SHA-512" hashValue="H9Rd8VDa8WPBcsBOWtJSNN3V0TrRmMag8jkzL4vjzDzMAHSs0KOv2ZuU1tfKfhi0y7dBbgfhlqCYo1cLaHT2hw==" saltValue="K98PNLZhfsY0vKoXeJ+J2A==" spinCount="100000" sheet="1" objects="1" scenarios="1"/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9E1DB12-22D6-42C2-B461-E26AF5840BF1}">
          <x14:formula1>
            <xm:f>Segéd!$A$2:$A$54</xm:f>
          </x14:formula1>
          <xm:sqref>B2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D77D5-9C3F-4FD6-9A94-D7BD086951C9}">
  <dimension ref="A1:F160"/>
  <sheetViews>
    <sheetView topLeftCell="A7" workbookViewId="0">
      <selection activeCell="N49" activeCellId="1" sqref="F34 N49"/>
    </sheetView>
  </sheetViews>
  <sheetFormatPr defaultRowHeight="12.75" x14ac:dyDescent="0.2"/>
  <cols>
    <col min="1" max="1" width="4" style="19" bestFit="1" customWidth="1"/>
    <col min="2" max="2" width="2.5703125" style="19" bestFit="1" customWidth="1"/>
    <col min="3" max="3" width="12.85546875" style="19" customWidth="1"/>
    <col min="4" max="4" width="12.5703125" style="19" customWidth="1"/>
    <col min="5" max="5" width="9.140625" style="19"/>
    <col min="6" max="6" width="10.28515625" style="19" bestFit="1" customWidth="1"/>
    <col min="7" max="16384" width="9.140625" style="19"/>
  </cols>
  <sheetData>
    <row r="1" spans="1:6" x14ac:dyDescent="0.2">
      <c r="C1" s="19" t="s">
        <v>33</v>
      </c>
      <c r="D1" s="19" t="s">
        <v>43</v>
      </c>
      <c r="E1" s="19" t="s">
        <v>41</v>
      </c>
      <c r="F1" s="19" t="s">
        <v>37</v>
      </c>
    </row>
    <row r="2" spans="1:6" x14ac:dyDescent="0.2">
      <c r="A2" s="19" t="s">
        <v>116</v>
      </c>
      <c r="B2" s="19" t="s">
        <v>30</v>
      </c>
      <c r="C2" s="4">
        <v>241545.59800000107</v>
      </c>
      <c r="D2" s="4">
        <v>119170.508</v>
      </c>
      <c r="E2" s="9">
        <v>0.49336650713874519</v>
      </c>
      <c r="F2" s="4">
        <v>48598.545000000013</v>
      </c>
    </row>
    <row r="3" spans="1:6" x14ac:dyDescent="0.2">
      <c r="A3" s="19" t="s">
        <v>116</v>
      </c>
      <c r="B3" s="19" t="s">
        <v>31</v>
      </c>
      <c r="C3" s="4">
        <v>241976.0949999998</v>
      </c>
      <c r="D3" s="4">
        <v>115677.56</v>
      </c>
      <c r="E3" s="9">
        <v>0.47805366889650852</v>
      </c>
      <c r="F3" s="4">
        <v>60666.031000000003</v>
      </c>
    </row>
    <row r="4" spans="1:6" x14ac:dyDescent="0.2">
      <c r="A4" s="19" t="s">
        <v>116</v>
      </c>
      <c r="B4" s="19" t="s">
        <v>32</v>
      </c>
      <c r="C4" s="4">
        <v>177334.04200000048</v>
      </c>
      <c r="D4" s="4">
        <v>108382.10699999999</v>
      </c>
      <c r="E4" s="9">
        <v>0.61117485271101923</v>
      </c>
      <c r="F4" s="4">
        <v>50395.086000000003</v>
      </c>
    </row>
    <row r="5" spans="1:6" x14ac:dyDescent="0.2">
      <c r="A5" s="19" t="s">
        <v>117</v>
      </c>
      <c r="B5" s="19" t="s">
        <v>30</v>
      </c>
      <c r="C5" s="4">
        <v>156542.84499999988</v>
      </c>
      <c r="D5" s="4">
        <v>62801.151000000013</v>
      </c>
      <c r="E5" s="9">
        <v>0.4011754801057823</v>
      </c>
      <c r="F5" s="4">
        <v>34440.521000000001</v>
      </c>
    </row>
    <row r="6" spans="1:6" x14ac:dyDescent="0.2">
      <c r="A6" s="19" t="s">
        <v>117</v>
      </c>
      <c r="B6" s="19" t="s">
        <v>31</v>
      </c>
      <c r="C6" s="4">
        <v>409809.46600000054</v>
      </c>
      <c r="D6" s="4">
        <v>159084.948</v>
      </c>
      <c r="E6" s="9">
        <v>0.38819246796021983</v>
      </c>
      <c r="F6" s="4">
        <v>90145.159000000014</v>
      </c>
    </row>
    <row r="7" spans="1:6" x14ac:dyDescent="0.2">
      <c r="A7" s="19" t="s">
        <v>117</v>
      </c>
      <c r="B7" s="19" t="s">
        <v>32</v>
      </c>
      <c r="C7" s="4">
        <v>219712.4550000008</v>
      </c>
      <c r="D7" s="4">
        <v>141313.26999999999</v>
      </c>
      <c r="E7" s="9">
        <v>0.64317368808245068</v>
      </c>
      <c r="F7" s="4">
        <v>76641.600000000006</v>
      </c>
    </row>
    <row r="8" spans="1:6" x14ac:dyDescent="0.2">
      <c r="A8" s="19" t="s">
        <v>118</v>
      </c>
      <c r="B8" s="19" t="s">
        <v>30</v>
      </c>
      <c r="C8" s="4">
        <v>546024.59600000223</v>
      </c>
      <c r="D8" s="4">
        <v>300154.16000000003</v>
      </c>
      <c r="E8" s="9">
        <v>0.54970813073043101</v>
      </c>
      <c r="F8" s="4">
        <v>153117.592</v>
      </c>
    </row>
    <row r="9" spans="1:6" x14ac:dyDescent="0.2">
      <c r="A9" s="19" t="s">
        <v>118</v>
      </c>
      <c r="B9" s="19" t="s">
        <v>31</v>
      </c>
      <c r="C9" s="4">
        <v>1314633.8419999985</v>
      </c>
      <c r="D9" s="4">
        <v>625051.00000000023</v>
      </c>
      <c r="E9" s="9">
        <v>0.47545634383570123</v>
      </c>
      <c r="F9" s="4">
        <v>293774.53399999999</v>
      </c>
    </row>
    <row r="10" spans="1:6" x14ac:dyDescent="0.2">
      <c r="A10" s="19" t="s">
        <v>118</v>
      </c>
      <c r="B10" s="19" t="s">
        <v>32</v>
      </c>
      <c r="C10" s="4">
        <v>704842.37399999995</v>
      </c>
      <c r="D10" s="4">
        <v>445323.37299999991</v>
      </c>
      <c r="E10" s="9">
        <v>0.63180561984770789</v>
      </c>
      <c r="F10" s="4">
        <v>221114.003</v>
      </c>
    </row>
    <row r="11" spans="1:6" x14ac:dyDescent="0.2">
      <c r="A11" s="19" t="s">
        <v>119</v>
      </c>
      <c r="B11" s="19" t="s">
        <v>30</v>
      </c>
      <c r="C11" s="4">
        <v>232925.43000000092</v>
      </c>
      <c r="D11" s="4">
        <v>104984.53200000001</v>
      </c>
      <c r="E11" s="9">
        <v>0.45072164082727934</v>
      </c>
      <c r="F11" s="4">
        <v>52021.864000000001</v>
      </c>
    </row>
    <row r="12" spans="1:6" x14ac:dyDescent="0.2">
      <c r="A12" s="19" t="s">
        <v>119</v>
      </c>
      <c r="B12" s="19" t="s">
        <v>31</v>
      </c>
      <c r="C12" s="4">
        <v>565873.48300000082</v>
      </c>
      <c r="D12" s="4">
        <v>184324.01699999999</v>
      </c>
      <c r="E12" s="9">
        <v>0.32573361809215529</v>
      </c>
      <c r="F12" s="4">
        <v>95209.187999999995</v>
      </c>
    </row>
    <row r="13" spans="1:6" x14ac:dyDescent="0.2">
      <c r="A13" s="19" t="s">
        <v>119</v>
      </c>
      <c r="B13" s="19" t="s">
        <v>32</v>
      </c>
      <c r="C13" s="4">
        <v>241350.43900000068</v>
      </c>
      <c r="D13" s="4">
        <v>157796.53800000003</v>
      </c>
      <c r="E13" s="9">
        <v>0.65380671629936249</v>
      </c>
      <c r="F13" s="4">
        <v>95942.361999999994</v>
      </c>
    </row>
    <row r="14" spans="1:6" x14ac:dyDescent="0.2">
      <c r="A14" s="19" t="s">
        <v>120</v>
      </c>
      <c r="B14" s="19" t="s">
        <v>30</v>
      </c>
      <c r="C14" s="4">
        <v>0</v>
      </c>
      <c r="D14" s="4">
        <v>0</v>
      </c>
      <c r="E14" s="9">
        <v>0</v>
      </c>
      <c r="F14" s="4">
        <v>0</v>
      </c>
    </row>
    <row r="15" spans="1:6" x14ac:dyDescent="0.2">
      <c r="A15" s="19" t="s">
        <v>120</v>
      </c>
      <c r="B15" s="19" t="s">
        <v>31</v>
      </c>
      <c r="C15" s="4">
        <v>0</v>
      </c>
      <c r="D15" s="4">
        <v>0</v>
      </c>
      <c r="E15" s="9">
        <v>0</v>
      </c>
      <c r="F15" s="4">
        <v>0</v>
      </c>
    </row>
    <row r="16" spans="1:6" x14ac:dyDescent="0.2">
      <c r="A16" s="19" t="s">
        <v>120</v>
      </c>
      <c r="B16" s="19" t="s">
        <v>32</v>
      </c>
      <c r="C16" s="4">
        <v>0</v>
      </c>
      <c r="D16" s="4">
        <v>0</v>
      </c>
      <c r="E16" s="9">
        <v>0</v>
      </c>
      <c r="F16" s="4">
        <v>0</v>
      </c>
    </row>
    <row r="17" spans="1:6" x14ac:dyDescent="0.2">
      <c r="A17" s="19" t="s">
        <v>121</v>
      </c>
      <c r="B17" s="19" t="s">
        <v>30</v>
      </c>
      <c r="C17" s="4">
        <v>576662.57999999926</v>
      </c>
      <c r="D17" s="4">
        <v>231142.77500000002</v>
      </c>
      <c r="E17" s="9">
        <v>0.40082846194043026</v>
      </c>
      <c r="F17" s="4">
        <v>101970.62099999998</v>
      </c>
    </row>
    <row r="18" spans="1:6" x14ac:dyDescent="0.2">
      <c r="A18" s="19" t="s">
        <v>121</v>
      </c>
      <c r="B18" s="19" t="s">
        <v>31</v>
      </c>
      <c r="C18" s="4">
        <v>1046823.3189999987</v>
      </c>
      <c r="D18" s="4">
        <v>481383.386</v>
      </c>
      <c r="E18" s="9">
        <v>0.45985160748984094</v>
      </c>
      <c r="F18" s="4">
        <v>185569.91100000005</v>
      </c>
    </row>
    <row r="19" spans="1:6" x14ac:dyDescent="0.2">
      <c r="A19" s="19" t="s">
        <v>121</v>
      </c>
      <c r="B19" s="19" t="s">
        <v>32</v>
      </c>
      <c r="C19" s="4">
        <v>628102.73999999953</v>
      </c>
      <c r="D19" s="4">
        <v>432757.39600000001</v>
      </c>
      <c r="E19" s="9">
        <v>0.68899141564005972</v>
      </c>
      <c r="F19" s="4">
        <v>260229.315</v>
      </c>
    </row>
    <row r="20" spans="1:6" x14ac:dyDescent="0.2">
      <c r="A20" s="19" t="s">
        <v>122</v>
      </c>
      <c r="B20" s="19" t="s">
        <v>30</v>
      </c>
      <c r="C20" s="4">
        <v>397542.41900000046</v>
      </c>
      <c r="D20" s="4">
        <v>217040.416</v>
      </c>
      <c r="E20" s="9">
        <v>0.54595536382244469</v>
      </c>
      <c r="F20" s="4">
        <v>123324.69100000001</v>
      </c>
    </row>
    <row r="21" spans="1:6" x14ac:dyDescent="0.2">
      <c r="A21" s="19" t="s">
        <v>122</v>
      </c>
      <c r="B21" s="19" t="s">
        <v>31</v>
      </c>
      <c r="C21" s="4">
        <v>1828788.0889999976</v>
      </c>
      <c r="D21" s="4">
        <v>890345.78000000014</v>
      </c>
      <c r="E21" s="9">
        <v>0.48685016342535975</v>
      </c>
      <c r="F21" s="4">
        <v>505499.69800000003</v>
      </c>
    </row>
    <row r="22" spans="1:6" x14ac:dyDescent="0.2">
      <c r="A22" s="19" t="s">
        <v>122</v>
      </c>
      <c r="B22" s="19" t="s">
        <v>32</v>
      </c>
      <c r="C22" s="4">
        <v>728149.07699999982</v>
      </c>
      <c r="D22" s="4">
        <v>478671.12400000001</v>
      </c>
      <c r="E22" s="9">
        <v>0.65738066437183729</v>
      </c>
      <c r="F22" s="4">
        <v>225105.23799999998</v>
      </c>
    </row>
    <row r="23" spans="1:6" x14ac:dyDescent="0.2">
      <c r="A23" s="19" t="s">
        <v>123</v>
      </c>
      <c r="B23" s="19" t="s">
        <v>30</v>
      </c>
      <c r="C23" s="4">
        <v>245649.22400000057</v>
      </c>
      <c r="D23" s="4">
        <v>89268.676000000021</v>
      </c>
      <c r="E23" s="9">
        <v>0.36339897414045896</v>
      </c>
      <c r="F23" s="4">
        <v>59408.798999999999</v>
      </c>
    </row>
    <row r="24" spans="1:6" x14ac:dyDescent="0.2">
      <c r="A24" s="19" t="s">
        <v>123</v>
      </c>
      <c r="B24" s="19" t="s">
        <v>31</v>
      </c>
      <c r="C24" s="4">
        <v>857222.59100000036</v>
      </c>
      <c r="D24" s="4">
        <v>383189.74800000002</v>
      </c>
      <c r="E24" s="9">
        <v>0.44701312357270789</v>
      </c>
      <c r="F24" s="4">
        <v>224516.00499999998</v>
      </c>
    </row>
    <row r="25" spans="1:6" x14ac:dyDescent="0.2">
      <c r="A25" s="19" t="s">
        <v>123</v>
      </c>
      <c r="B25" s="19" t="s">
        <v>32</v>
      </c>
      <c r="C25" s="4">
        <v>286731.83500000037</v>
      </c>
      <c r="D25" s="4">
        <v>182918.86100000003</v>
      </c>
      <c r="E25" s="9">
        <v>0.63794402529457461</v>
      </c>
      <c r="F25" s="4">
        <v>113855.76899999999</v>
      </c>
    </row>
    <row r="26" spans="1:6" x14ac:dyDescent="0.2">
      <c r="A26" s="19" t="s">
        <v>124</v>
      </c>
      <c r="B26" s="19" t="s">
        <v>30</v>
      </c>
      <c r="C26" s="4">
        <v>23481714.729000002</v>
      </c>
      <c r="D26" s="4">
        <v>8749364.3149999976</v>
      </c>
      <c r="E26" s="9">
        <v>0.3726032964787917</v>
      </c>
      <c r="F26" s="4">
        <v>4244742.7779999999</v>
      </c>
    </row>
    <row r="27" spans="1:6" x14ac:dyDescent="0.2">
      <c r="A27" s="19" t="s">
        <v>124</v>
      </c>
      <c r="B27" s="19" t="s">
        <v>31</v>
      </c>
      <c r="C27" s="4">
        <v>14973532.949999996</v>
      </c>
      <c r="D27" s="4">
        <v>3602361.9749999996</v>
      </c>
      <c r="E27" s="9">
        <v>0.24058196465918225</v>
      </c>
      <c r="F27" s="4">
        <v>2097145.4310000001</v>
      </c>
    </row>
    <row r="28" spans="1:6" x14ac:dyDescent="0.2">
      <c r="A28" s="19" t="s">
        <v>124</v>
      </c>
      <c r="B28" s="19" t="s">
        <v>32</v>
      </c>
      <c r="C28" s="4">
        <v>4584302.1309999991</v>
      </c>
      <c r="D28" s="4">
        <v>2713248.45</v>
      </c>
      <c r="E28" s="9">
        <v>0.59185637692866122</v>
      </c>
      <c r="F28" s="4">
        <v>1360445.8730000001</v>
      </c>
    </row>
    <row r="29" spans="1:6" x14ac:dyDescent="0.2">
      <c r="A29" s="19" t="s">
        <v>125</v>
      </c>
      <c r="B29" s="19" t="s">
        <v>30</v>
      </c>
      <c r="C29" s="4">
        <v>0</v>
      </c>
      <c r="D29" s="4">
        <v>0</v>
      </c>
      <c r="E29" s="9">
        <v>0</v>
      </c>
      <c r="F29" s="4">
        <v>0</v>
      </c>
    </row>
    <row r="30" spans="1:6" x14ac:dyDescent="0.2">
      <c r="A30" s="19" t="s">
        <v>125</v>
      </c>
      <c r="B30" s="19" t="s">
        <v>31</v>
      </c>
      <c r="C30" s="4">
        <v>0</v>
      </c>
      <c r="D30" s="4">
        <v>0</v>
      </c>
      <c r="E30" s="9">
        <v>0</v>
      </c>
      <c r="F30" s="4">
        <v>0</v>
      </c>
    </row>
    <row r="31" spans="1:6" x14ac:dyDescent="0.2">
      <c r="A31" s="19" t="s">
        <v>125</v>
      </c>
      <c r="B31" s="19" t="s">
        <v>32</v>
      </c>
      <c r="C31" s="4">
        <v>0</v>
      </c>
      <c r="D31" s="4">
        <v>0</v>
      </c>
      <c r="E31" s="9">
        <v>0</v>
      </c>
      <c r="F31" s="4">
        <v>0</v>
      </c>
    </row>
    <row r="32" spans="1:6" x14ac:dyDescent="0.2">
      <c r="A32" s="19" t="s">
        <v>126</v>
      </c>
      <c r="B32" s="19" t="s">
        <v>30</v>
      </c>
      <c r="C32" s="4">
        <v>124353.12100000051</v>
      </c>
      <c r="D32" s="4">
        <v>52977.701000000008</v>
      </c>
      <c r="E32" s="9">
        <v>0.42602630777557882</v>
      </c>
      <c r="F32" s="4">
        <v>26703.425999999999</v>
      </c>
    </row>
    <row r="33" spans="1:6" x14ac:dyDescent="0.2">
      <c r="A33" s="19" t="s">
        <v>126</v>
      </c>
      <c r="B33" s="19" t="s">
        <v>31</v>
      </c>
      <c r="C33" s="4">
        <v>307289.69000000111</v>
      </c>
      <c r="D33" s="4">
        <v>104898.45799999998</v>
      </c>
      <c r="E33" s="9">
        <v>0.34136666934708942</v>
      </c>
      <c r="F33" s="4">
        <v>49419.500999999997</v>
      </c>
    </row>
    <row r="34" spans="1:6" x14ac:dyDescent="0.2">
      <c r="A34" s="19" t="s">
        <v>126</v>
      </c>
      <c r="B34" s="19" t="s">
        <v>32</v>
      </c>
      <c r="C34" s="4">
        <v>95766.468000000154</v>
      </c>
      <c r="D34" s="4">
        <v>58384.557000000001</v>
      </c>
      <c r="E34" s="9">
        <v>0.60965553203862444</v>
      </c>
      <c r="F34" s="4">
        <v>32336.557000000001</v>
      </c>
    </row>
    <row r="35" spans="1:6" x14ac:dyDescent="0.2">
      <c r="A35" s="19" t="s">
        <v>127</v>
      </c>
      <c r="B35" s="19" t="s">
        <v>30</v>
      </c>
      <c r="C35" s="4">
        <v>1969486.6689999979</v>
      </c>
      <c r="D35" s="4">
        <v>876946.81600000011</v>
      </c>
      <c r="E35" s="9">
        <v>0.44526669299329036</v>
      </c>
      <c r="F35" s="4">
        <v>523269.86499999993</v>
      </c>
    </row>
    <row r="36" spans="1:6" x14ac:dyDescent="0.2">
      <c r="A36" s="19" t="s">
        <v>127</v>
      </c>
      <c r="B36" s="19" t="s">
        <v>31</v>
      </c>
      <c r="C36" s="4">
        <v>2898836.4879999943</v>
      </c>
      <c r="D36" s="4">
        <v>1174187.4259999997</v>
      </c>
      <c r="E36" s="9">
        <v>0.40505472828862849</v>
      </c>
      <c r="F36" s="4">
        <v>718032.57400000002</v>
      </c>
    </row>
    <row r="37" spans="1:6" x14ac:dyDescent="0.2">
      <c r="A37" s="19" t="s">
        <v>127</v>
      </c>
      <c r="B37" s="19" t="s">
        <v>32</v>
      </c>
      <c r="C37" s="4">
        <v>1877595.490999999</v>
      </c>
      <c r="D37" s="4">
        <v>1207499.365</v>
      </c>
      <c r="E37" s="9">
        <v>0.64310942947401906</v>
      </c>
      <c r="F37" s="4">
        <v>672535.86099999992</v>
      </c>
    </row>
    <row r="38" spans="1:6" x14ac:dyDescent="0.2">
      <c r="A38" s="19" t="s">
        <v>128</v>
      </c>
      <c r="B38" s="19" t="s">
        <v>30</v>
      </c>
      <c r="C38" s="4">
        <v>169572.17000000042</v>
      </c>
      <c r="D38" s="4">
        <v>79234.109999999986</v>
      </c>
      <c r="E38" s="9">
        <v>0.46725892580132572</v>
      </c>
      <c r="F38" s="4">
        <v>51000.218999999997</v>
      </c>
    </row>
    <row r="39" spans="1:6" x14ac:dyDescent="0.2">
      <c r="A39" s="19" t="s">
        <v>128</v>
      </c>
      <c r="B39" s="19" t="s">
        <v>31</v>
      </c>
      <c r="C39" s="4">
        <v>270344.94700000068</v>
      </c>
      <c r="D39" s="4">
        <v>105317.49699999999</v>
      </c>
      <c r="E39" s="9">
        <v>0.38956709999095979</v>
      </c>
      <c r="F39" s="4">
        <v>53709.496999999996</v>
      </c>
    </row>
    <row r="40" spans="1:6" x14ac:dyDescent="0.2">
      <c r="A40" s="19" t="s">
        <v>128</v>
      </c>
      <c r="B40" s="19" t="s">
        <v>32</v>
      </c>
      <c r="C40" s="4">
        <v>163984.74300000037</v>
      </c>
      <c r="D40" s="4">
        <v>108013.78899999999</v>
      </c>
      <c r="E40" s="9">
        <v>0.65868194213653009</v>
      </c>
      <c r="F40" s="4">
        <v>67432.080000000016</v>
      </c>
    </row>
    <row r="41" spans="1:6" x14ac:dyDescent="0.2">
      <c r="A41" s="19" t="s">
        <v>129</v>
      </c>
      <c r="B41" s="19" t="s">
        <v>30</v>
      </c>
      <c r="C41" s="4">
        <v>15010.594999999937</v>
      </c>
      <c r="D41" s="4">
        <v>6364.1189999999997</v>
      </c>
      <c r="E41" s="9">
        <v>0.42397513223160216</v>
      </c>
      <c r="F41" s="4">
        <v>3101.9690000000005</v>
      </c>
    </row>
    <row r="42" spans="1:6" x14ac:dyDescent="0.2">
      <c r="A42" s="19" t="s">
        <v>129</v>
      </c>
      <c r="B42" s="19" t="s">
        <v>31</v>
      </c>
      <c r="C42" s="4">
        <v>37514.139999999963</v>
      </c>
      <c r="D42" s="4">
        <v>14877.600999999999</v>
      </c>
      <c r="E42" s="9">
        <v>0.3965864871219229</v>
      </c>
      <c r="F42" s="4">
        <v>7351.5040000000008</v>
      </c>
    </row>
    <row r="43" spans="1:6" x14ac:dyDescent="0.2">
      <c r="A43" s="19" t="s">
        <v>129</v>
      </c>
      <c r="B43" s="19" t="s">
        <v>32</v>
      </c>
      <c r="C43" s="4">
        <v>10546.052999999974</v>
      </c>
      <c r="D43" s="4">
        <v>6309.7829999999994</v>
      </c>
      <c r="E43" s="9">
        <v>0.59830753742656284</v>
      </c>
      <c r="F43" s="4">
        <v>4848.3360000000002</v>
      </c>
    </row>
    <row r="44" spans="1:6" x14ac:dyDescent="0.2">
      <c r="A44" s="19" t="s">
        <v>130</v>
      </c>
      <c r="B44" s="19" t="s">
        <v>30</v>
      </c>
      <c r="C44" s="4">
        <v>484543.33500000078</v>
      </c>
      <c r="D44" s="4">
        <v>230852.53000000006</v>
      </c>
      <c r="E44" s="9">
        <v>0.47643319663038947</v>
      </c>
      <c r="F44" s="4">
        <v>128299.515</v>
      </c>
    </row>
    <row r="45" spans="1:6" x14ac:dyDescent="0.2">
      <c r="A45" s="19" t="s">
        <v>130</v>
      </c>
      <c r="B45" s="19" t="s">
        <v>31</v>
      </c>
      <c r="C45" s="4">
        <v>1049995.5090000012</v>
      </c>
      <c r="D45" s="4">
        <v>426100.59700000001</v>
      </c>
      <c r="E45" s="9">
        <v>0.40581182809611377</v>
      </c>
      <c r="F45" s="4">
        <v>233674.95299999992</v>
      </c>
    </row>
    <row r="46" spans="1:6" x14ac:dyDescent="0.2">
      <c r="A46" s="19" t="s">
        <v>130</v>
      </c>
      <c r="B46" s="19" t="s">
        <v>32</v>
      </c>
      <c r="C46" s="4">
        <v>599965.92100000032</v>
      </c>
      <c r="D46" s="4">
        <v>433988.09800000006</v>
      </c>
      <c r="E46" s="9">
        <v>0.72335458200133307</v>
      </c>
      <c r="F46" s="4">
        <v>223027.73700000002</v>
      </c>
    </row>
    <row r="47" spans="1:6" x14ac:dyDescent="0.2">
      <c r="A47" s="19" t="s">
        <v>131</v>
      </c>
      <c r="B47" s="19" t="s">
        <v>30</v>
      </c>
      <c r="C47" s="4">
        <v>2347.7529999999911</v>
      </c>
      <c r="D47" s="4">
        <v>1154.586</v>
      </c>
      <c r="E47" s="9">
        <v>0.49178342014684018</v>
      </c>
      <c r="F47" s="4">
        <v>723.25199999999995</v>
      </c>
    </row>
    <row r="48" spans="1:6" x14ac:dyDescent="0.2">
      <c r="A48" s="19" t="s">
        <v>131</v>
      </c>
      <c r="B48" s="19" t="s">
        <v>31</v>
      </c>
      <c r="C48" s="4">
        <v>186105.69300000052</v>
      </c>
      <c r="D48" s="4">
        <v>72444.431000000011</v>
      </c>
      <c r="E48" s="9">
        <v>0.38926499147986732</v>
      </c>
      <c r="F48" s="4">
        <v>41694.826000000001</v>
      </c>
    </row>
    <row r="49" spans="1:6" x14ac:dyDescent="0.2">
      <c r="A49" s="19" t="s">
        <v>131</v>
      </c>
      <c r="B49" s="19" t="s">
        <v>32</v>
      </c>
      <c r="C49" s="4">
        <v>284930.99700000067</v>
      </c>
      <c r="D49" s="4">
        <v>143542.65299999999</v>
      </c>
      <c r="E49" s="9">
        <v>0.50378040476936825</v>
      </c>
      <c r="F49" s="4">
        <v>75385.982999999993</v>
      </c>
    </row>
    <row r="50" spans="1:6" x14ac:dyDescent="0.2">
      <c r="A50" s="19" t="s">
        <v>132</v>
      </c>
      <c r="B50" s="19" t="s">
        <v>30</v>
      </c>
      <c r="C50" s="4">
        <v>4416867.8489999976</v>
      </c>
      <c r="D50" s="4">
        <v>2105280.4939999999</v>
      </c>
      <c r="E50" s="9">
        <v>0.47664557011291309</v>
      </c>
      <c r="F50" s="4">
        <v>1015467.0909999999</v>
      </c>
    </row>
    <row r="51" spans="1:6" x14ac:dyDescent="0.2">
      <c r="A51" s="19" t="s">
        <v>132</v>
      </c>
      <c r="B51" s="19" t="s">
        <v>31</v>
      </c>
      <c r="C51" s="4">
        <v>12894699.38499999</v>
      </c>
      <c r="D51" s="4">
        <v>7441099.9599999981</v>
      </c>
      <c r="E51" s="9">
        <v>0.57706657114131732</v>
      </c>
      <c r="F51" s="4">
        <v>3154733.672999999</v>
      </c>
    </row>
    <row r="52" spans="1:6" x14ac:dyDescent="0.2">
      <c r="A52" s="19" t="s">
        <v>132</v>
      </c>
      <c r="B52" s="19" t="s">
        <v>32</v>
      </c>
      <c r="C52" s="4">
        <v>0</v>
      </c>
      <c r="D52" s="4">
        <v>0</v>
      </c>
      <c r="E52" s="9">
        <v>0</v>
      </c>
      <c r="F52" s="4">
        <v>0</v>
      </c>
    </row>
    <row r="53" spans="1:6" x14ac:dyDescent="0.2">
      <c r="A53" s="19" t="s">
        <v>133</v>
      </c>
      <c r="B53" s="19" t="s">
        <v>30</v>
      </c>
      <c r="C53" s="4">
        <v>1230401.2220000001</v>
      </c>
      <c r="D53" s="4">
        <v>530696.80400000012</v>
      </c>
      <c r="E53" s="9">
        <v>0.43132012103934669</v>
      </c>
      <c r="F53" s="4">
        <v>327801.76300000004</v>
      </c>
    </row>
    <row r="54" spans="1:6" x14ac:dyDescent="0.2">
      <c r="A54" s="19" t="s">
        <v>133</v>
      </c>
      <c r="B54" s="19" t="s">
        <v>31</v>
      </c>
      <c r="C54" s="4">
        <v>1800990.5089999973</v>
      </c>
      <c r="D54" s="4">
        <v>721813.03300000005</v>
      </c>
      <c r="E54" s="9">
        <v>0.40078669453998833</v>
      </c>
      <c r="F54" s="4">
        <v>439596.74900000001</v>
      </c>
    </row>
    <row r="55" spans="1:6" x14ac:dyDescent="0.2">
      <c r="A55" s="19" t="s">
        <v>133</v>
      </c>
      <c r="B55" s="19" t="s">
        <v>32</v>
      </c>
      <c r="C55" s="4">
        <v>1400200.3509999982</v>
      </c>
      <c r="D55" s="4">
        <v>962740.34499999986</v>
      </c>
      <c r="E55" s="9">
        <v>0.68757327786157729</v>
      </c>
      <c r="F55" s="4">
        <v>511083.52100000001</v>
      </c>
    </row>
    <row r="56" spans="1:6" x14ac:dyDescent="0.2">
      <c r="A56" s="19" t="s">
        <v>134</v>
      </c>
      <c r="B56" s="19" t="s">
        <v>30</v>
      </c>
      <c r="C56" s="4">
        <v>1035903.5549999981</v>
      </c>
      <c r="D56" s="4">
        <v>501808.96999999991</v>
      </c>
      <c r="E56" s="9">
        <v>0.48441668877176586</v>
      </c>
      <c r="F56" s="4">
        <v>317157.41200000001</v>
      </c>
    </row>
    <row r="57" spans="1:6" x14ac:dyDescent="0.2">
      <c r="A57" s="19" t="s">
        <v>134</v>
      </c>
      <c r="B57" s="19" t="s">
        <v>31</v>
      </c>
      <c r="C57" s="4">
        <v>1884596.5749999986</v>
      </c>
      <c r="D57" s="4">
        <v>886321.6370000001</v>
      </c>
      <c r="E57" s="9">
        <v>0.4702978073702595</v>
      </c>
      <c r="F57" s="4">
        <v>514794.59099999996</v>
      </c>
    </row>
    <row r="58" spans="1:6" x14ac:dyDescent="0.2">
      <c r="A58" s="19" t="s">
        <v>134</v>
      </c>
      <c r="B58" s="19" t="s">
        <v>32</v>
      </c>
      <c r="C58" s="4">
        <v>1538575.0529999996</v>
      </c>
      <c r="D58" s="4">
        <v>973859.16899999999</v>
      </c>
      <c r="E58" s="9">
        <v>0.63296175711488045</v>
      </c>
      <c r="F58" s="4">
        <v>514274.55700000009</v>
      </c>
    </row>
    <row r="59" spans="1:6" x14ac:dyDescent="0.2">
      <c r="A59" s="19" t="s">
        <v>135</v>
      </c>
      <c r="B59" s="19" t="s">
        <v>30</v>
      </c>
      <c r="C59" s="4">
        <v>41718.836000000003</v>
      </c>
      <c r="D59" s="4">
        <v>20887.605000000003</v>
      </c>
      <c r="E59" s="9">
        <v>0.50067564205290871</v>
      </c>
      <c r="F59" s="4">
        <v>9188.9939999999988</v>
      </c>
    </row>
    <row r="60" spans="1:6" x14ac:dyDescent="0.2">
      <c r="A60" s="19" t="s">
        <v>135</v>
      </c>
      <c r="B60" s="19" t="s">
        <v>31</v>
      </c>
      <c r="C60" s="4">
        <v>158670.15700000038</v>
      </c>
      <c r="D60" s="4">
        <v>62288.050999999992</v>
      </c>
      <c r="E60" s="9">
        <v>0.39256311443619385</v>
      </c>
      <c r="F60" s="4">
        <v>28930.855</v>
      </c>
    </row>
    <row r="61" spans="1:6" x14ac:dyDescent="0.2">
      <c r="A61" s="19" t="s">
        <v>135</v>
      </c>
      <c r="B61" s="19" t="s">
        <v>32</v>
      </c>
      <c r="C61" s="4">
        <v>102624.1560000001</v>
      </c>
      <c r="D61" s="4">
        <v>74679.192999999999</v>
      </c>
      <c r="E61" s="9">
        <v>0.72769605043085495</v>
      </c>
      <c r="F61" s="4">
        <v>30861.677000000003</v>
      </c>
    </row>
    <row r="62" spans="1:6" x14ac:dyDescent="0.2">
      <c r="A62" s="19" t="s">
        <v>136</v>
      </c>
      <c r="B62" s="19" t="s">
        <v>30</v>
      </c>
      <c r="C62" s="4">
        <v>0</v>
      </c>
      <c r="D62" s="4">
        <v>0</v>
      </c>
      <c r="E62" s="9">
        <v>0</v>
      </c>
      <c r="F62" s="4">
        <v>0</v>
      </c>
    </row>
    <row r="63" spans="1:6" x14ac:dyDescent="0.2">
      <c r="A63" s="19" t="s">
        <v>136</v>
      </c>
      <c r="B63" s="19" t="s">
        <v>31</v>
      </c>
      <c r="C63" s="4">
        <v>0</v>
      </c>
      <c r="D63" s="4">
        <v>0</v>
      </c>
      <c r="E63" s="9">
        <v>0</v>
      </c>
      <c r="F63" s="4">
        <v>0</v>
      </c>
    </row>
    <row r="64" spans="1:6" x14ac:dyDescent="0.2">
      <c r="A64" s="19" t="s">
        <v>136</v>
      </c>
      <c r="B64" s="19" t="s">
        <v>32</v>
      </c>
      <c r="C64" s="4">
        <v>0</v>
      </c>
      <c r="D64" s="4">
        <v>0</v>
      </c>
      <c r="E64" s="9">
        <v>0</v>
      </c>
      <c r="F64" s="4">
        <v>0</v>
      </c>
    </row>
    <row r="65" spans="1:6" x14ac:dyDescent="0.2">
      <c r="A65" s="19" t="s">
        <v>137</v>
      </c>
      <c r="B65" s="19" t="s">
        <v>30</v>
      </c>
      <c r="C65" s="4">
        <v>51132.484000000069</v>
      </c>
      <c r="D65" s="4">
        <v>23306.338999999996</v>
      </c>
      <c r="E65" s="9">
        <v>0.45580298817479636</v>
      </c>
      <c r="F65" s="4">
        <v>10445.866000000002</v>
      </c>
    </row>
    <row r="66" spans="1:6" x14ac:dyDescent="0.2">
      <c r="A66" s="19" t="s">
        <v>137</v>
      </c>
      <c r="B66" s="19" t="s">
        <v>31</v>
      </c>
      <c r="C66" s="4">
        <v>182558.22300000017</v>
      </c>
      <c r="D66" s="4">
        <v>62142.644000000008</v>
      </c>
      <c r="E66" s="9">
        <v>0.34039904080354655</v>
      </c>
      <c r="F66" s="4">
        <v>28571.514000000003</v>
      </c>
    </row>
    <row r="67" spans="1:6" x14ac:dyDescent="0.2">
      <c r="A67" s="19" t="s">
        <v>137</v>
      </c>
      <c r="B67" s="19" t="s">
        <v>32</v>
      </c>
      <c r="C67" s="4">
        <v>72344.899000000078</v>
      </c>
      <c r="D67" s="4">
        <v>44998.817999999992</v>
      </c>
      <c r="E67" s="9">
        <v>0.62200401993788035</v>
      </c>
      <c r="F67" s="4">
        <v>22142.978000000003</v>
      </c>
    </row>
    <row r="68" spans="1:6" x14ac:dyDescent="0.2">
      <c r="A68" s="19" t="s">
        <v>138</v>
      </c>
      <c r="B68" s="19" t="s">
        <v>30</v>
      </c>
      <c r="C68" s="4">
        <v>580607.1999999996</v>
      </c>
      <c r="D68" s="4">
        <v>312876.69099999993</v>
      </c>
      <c r="E68" s="9">
        <v>0.53887842072919545</v>
      </c>
      <c r="F68" s="4">
        <v>152217.052</v>
      </c>
    </row>
    <row r="69" spans="1:6" x14ac:dyDescent="0.2">
      <c r="A69" s="19" t="s">
        <v>138</v>
      </c>
      <c r="B69" s="19" t="s">
        <v>31</v>
      </c>
      <c r="C69" s="4">
        <v>1086351.3140000007</v>
      </c>
      <c r="D69" s="4">
        <v>516266.41599999991</v>
      </c>
      <c r="E69" s="9">
        <v>0.47522970640048362</v>
      </c>
      <c r="F69" s="4">
        <v>236069.04300000003</v>
      </c>
    </row>
    <row r="70" spans="1:6" x14ac:dyDescent="0.2">
      <c r="A70" s="19" t="s">
        <v>138</v>
      </c>
      <c r="B70" s="19" t="s">
        <v>32</v>
      </c>
      <c r="C70" s="4">
        <v>218986.31900000037</v>
      </c>
      <c r="D70" s="4">
        <v>133520.08500000002</v>
      </c>
      <c r="E70" s="9">
        <v>0.6097188427556508</v>
      </c>
      <c r="F70" s="4">
        <v>92413.864999999991</v>
      </c>
    </row>
    <row r="71" spans="1:6" x14ac:dyDescent="0.2">
      <c r="A71" s="19" t="s">
        <v>139</v>
      </c>
      <c r="B71" s="19" t="s">
        <v>30</v>
      </c>
      <c r="C71" s="4">
        <v>161094.49200000046</v>
      </c>
      <c r="D71" s="4">
        <v>85346.270000000019</v>
      </c>
      <c r="E71" s="9">
        <v>0.52979011846041124</v>
      </c>
      <c r="F71" s="4">
        <v>25159.741999999998</v>
      </c>
    </row>
    <row r="72" spans="1:6" x14ac:dyDescent="0.2">
      <c r="A72" s="19" t="s">
        <v>139</v>
      </c>
      <c r="B72" s="19" t="s">
        <v>31</v>
      </c>
      <c r="C72" s="4">
        <v>537080.16500000039</v>
      </c>
      <c r="D72" s="4">
        <v>249237.23800000001</v>
      </c>
      <c r="E72" s="9">
        <v>0.46405965858001819</v>
      </c>
      <c r="F72" s="4">
        <v>56367.534999999989</v>
      </c>
    </row>
    <row r="73" spans="1:6" x14ac:dyDescent="0.2">
      <c r="A73" s="19" t="s">
        <v>139</v>
      </c>
      <c r="B73" s="19" t="s">
        <v>32</v>
      </c>
      <c r="C73" s="4">
        <v>92815.167000000161</v>
      </c>
      <c r="D73" s="4">
        <v>66868.637000000002</v>
      </c>
      <c r="E73" s="9">
        <v>0.7204494605930073</v>
      </c>
      <c r="F73" s="4">
        <v>29674.181999999997</v>
      </c>
    </row>
    <row r="74" spans="1:6" x14ac:dyDescent="0.2">
      <c r="A74" s="19" t="s">
        <v>140</v>
      </c>
      <c r="B74" s="19" t="s">
        <v>30</v>
      </c>
      <c r="C74" s="4">
        <v>1455058.0769999993</v>
      </c>
      <c r="D74" s="4">
        <v>594852.97900000005</v>
      </c>
      <c r="E74" s="9">
        <v>0.40881734440899592</v>
      </c>
      <c r="F74" s="4">
        <v>301569.48500000004</v>
      </c>
    </row>
    <row r="75" spans="1:6" x14ac:dyDescent="0.2">
      <c r="A75" s="19" t="s">
        <v>140</v>
      </c>
      <c r="B75" s="19" t="s">
        <v>31</v>
      </c>
      <c r="C75" s="4">
        <v>2600571.2529999986</v>
      </c>
      <c r="D75" s="4">
        <v>1272913.5359999998</v>
      </c>
      <c r="E75" s="9">
        <v>0.48947458545178363</v>
      </c>
      <c r="F75" s="4">
        <v>569811.02799999958</v>
      </c>
    </row>
    <row r="76" spans="1:6" x14ac:dyDescent="0.2">
      <c r="A76" s="19" t="s">
        <v>140</v>
      </c>
      <c r="B76" s="19" t="s">
        <v>32</v>
      </c>
      <c r="C76" s="4">
        <v>979365.64299999934</v>
      </c>
      <c r="D76" s="4">
        <v>574347.16999999993</v>
      </c>
      <c r="E76" s="9">
        <v>0.58644815049939458</v>
      </c>
      <c r="F76" s="4">
        <v>297036.77299999999</v>
      </c>
    </row>
    <row r="77" spans="1:6" x14ac:dyDescent="0.2">
      <c r="A77" s="19" t="s">
        <v>141</v>
      </c>
      <c r="B77" s="19" t="s">
        <v>30</v>
      </c>
      <c r="C77" s="4">
        <v>1217925.6369999987</v>
      </c>
      <c r="D77" s="4">
        <v>492017.91999999993</v>
      </c>
      <c r="E77" s="9">
        <v>0.4039802636981526</v>
      </c>
      <c r="F77" s="4">
        <v>229587.50200000001</v>
      </c>
    </row>
    <row r="78" spans="1:6" x14ac:dyDescent="0.2">
      <c r="A78" s="19" t="s">
        <v>141</v>
      </c>
      <c r="B78" s="19" t="s">
        <v>31</v>
      </c>
      <c r="C78" s="4">
        <v>1363257.9119999995</v>
      </c>
      <c r="D78" s="4">
        <v>463481.28200000012</v>
      </c>
      <c r="E78" s="9">
        <v>0.3399806286985263</v>
      </c>
      <c r="F78" s="4">
        <v>227102.95599999998</v>
      </c>
    </row>
    <row r="79" spans="1:6" x14ac:dyDescent="0.2">
      <c r="A79" s="19" t="s">
        <v>141</v>
      </c>
      <c r="B79" s="19" t="s">
        <v>32</v>
      </c>
      <c r="C79" s="4">
        <v>940370.96699999843</v>
      </c>
      <c r="D79" s="4">
        <v>629001.31200000003</v>
      </c>
      <c r="E79" s="9">
        <v>0.66888635875973512</v>
      </c>
      <c r="F79" s="4">
        <v>256785.03899999999</v>
      </c>
    </row>
    <row r="80" spans="1:6" x14ac:dyDescent="0.2">
      <c r="A80" s="19" t="s">
        <v>142</v>
      </c>
      <c r="B80" s="19" t="s">
        <v>30</v>
      </c>
      <c r="C80" s="4">
        <v>2375835.1859999979</v>
      </c>
      <c r="D80" s="4">
        <v>1124333.652</v>
      </c>
      <c r="E80" s="9">
        <v>0.47323722563977594</v>
      </c>
      <c r="F80" s="4">
        <v>608671.27099999995</v>
      </c>
    </row>
    <row r="81" spans="1:6" x14ac:dyDescent="0.2">
      <c r="A81" s="19" t="s">
        <v>142</v>
      </c>
      <c r="B81" s="19" t="s">
        <v>31</v>
      </c>
      <c r="C81" s="4">
        <v>3784368.1439999947</v>
      </c>
      <c r="D81" s="4">
        <v>1842002.0240000002</v>
      </c>
      <c r="E81" s="9">
        <v>0.48673964950276855</v>
      </c>
      <c r="F81" s="4">
        <v>1104590.3489999999</v>
      </c>
    </row>
    <row r="82" spans="1:6" x14ac:dyDescent="0.2">
      <c r="A82" s="19" t="s">
        <v>142</v>
      </c>
      <c r="B82" s="19" t="s">
        <v>32</v>
      </c>
      <c r="C82" s="4">
        <v>1782635.7940000002</v>
      </c>
      <c r="D82" s="4">
        <v>1248394.1000000001</v>
      </c>
      <c r="E82" s="9">
        <v>0.70030799572287727</v>
      </c>
      <c r="F82" s="4">
        <v>509291.48499999999</v>
      </c>
    </row>
    <row r="83" spans="1:6" x14ac:dyDescent="0.2">
      <c r="A83" s="19" t="s">
        <v>143</v>
      </c>
      <c r="B83" s="19" t="s">
        <v>30</v>
      </c>
      <c r="C83" s="4">
        <v>1087842.3809999991</v>
      </c>
      <c r="D83" s="4">
        <v>429571.3170000001</v>
      </c>
      <c r="E83" s="9">
        <v>0.3948837850986433</v>
      </c>
      <c r="F83" s="4">
        <v>204455.37899999999</v>
      </c>
    </row>
    <row r="84" spans="1:6" x14ac:dyDescent="0.2">
      <c r="A84" s="19" t="s">
        <v>143</v>
      </c>
      <c r="B84" s="19" t="s">
        <v>31</v>
      </c>
      <c r="C84" s="4">
        <v>1508995.3469999989</v>
      </c>
      <c r="D84" s="4">
        <v>562466.61599999992</v>
      </c>
      <c r="E84" s="9">
        <v>0.37274244557362463</v>
      </c>
      <c r="F84" s="4">
        <v>309326.408</v>
      </c>
    </row>
    <row r="85" spans="1:6" x14ac:dyDescent="0.2">
      <c r="A85" s="19" t="s">
        <v>143</v>
      </c>
      <c r="B85" s="19" t="s">
        <v>32</v>
      </c>
      <c r="C85" s="4">
        <v>640018.14699999976</v>
      </c>
      <c r="D85" s="4">
        <v>403484.22399999999</v>
      </c>
      <c r="E85" s="9">
        <v>0.63042622446141383</v>
      </c>
      <c r="F85" s="4">
        <v>219371.32799999998</v>
      </c>
    </row>
    <row r="86" spans="1:6" x14ac:dyDescent="0.2">
      <c r="A86" s="19" t="s">
        <v>144</v>
      </c>
      <c r="B86" s="19" t="s">
        <v>30</v>
      </c>
      <c r="C86" s="4">
        <v>12441.628999999983</v>
      </c>
      <c r="D86" s="4">
        <v>6016.3410000000003</v>
      </c>
      <c r="E86" s="9">
        <v>0.48356537556295953</v>
      </c>
      <c r="F86" s="4">
        <v>3520.8710000000001</v>
      </c>
    </row>
    <row r="87" spans="1:6" x14ac:dyDescent="0.2">
      <c r="A87" s="19" t="s">
        <v>144</v>
      </c>
      <c r="B87" s="19" t="s">
        <v>31</v>
      </c>
      <c r="C87" s="4">
        <v>75378.939000000042</v>
      </c>
      <c r="D87" s="4">
        <v>32616.429000000004</v>
      </c>
      <c r="E87" s="9">
        <v>0.43269949713672656</v>
      </c>
      <c r="F87" s="4">
        <v>15269.989</v>
      </c>
    </row>
    <row r="88" spans="1:6" x14ac:dyDescent="0.2">
      <c r="A88" s="19" t="s">
        <v>144</v>
      </c>
      <c r="B88" s="19" t="s">
        <v>32</v>
      </c>
      <c r="C88" s="4">
        <v>17846.819999999982</v>
      </c>
      <c r="D88" s="4">
        <v>11522.255000000001</v>
      </c>
      <c r="E88" s="9">
        <v>0.64561949972039911</v>
      </c>
      <c r="F88" s="4">
        <v>8132.54</v>
      </c>
    </row>
    <row r="89" spans="1:6" x14ac:dyDescent="0.2">
      <c r="A89" s="19" t="s">
        <v>145</v>
      </c>
      <c r="B89" s="19" t="s">
        <v>30</v>
      </c>
      <c r="C89" s="4">
        <v>98426.556999999855</v>
      </c>
      <c r="D89" s="4">
        <v>22349.064000000002</v>
      </c>
      <c r="E89" s="9">
        <v>0.2270633524242856</v>
      </c>
      <c r="F89" s="4">
        <v>12379.572</v>
      </c>
    </row>
    <row r="90" spans="1:6" x14ac:dyDescent="0.2">
      <c r="A90" s="19" t="s">
        <v>145</v>
      </c>
      <c r="B90" s="19" t="s">
        <v>31</v>
      </c>
      <c r="C90" s="4">
        <v>147832.27000000019</v>
      </c>
      <c r="D90" s="4">
        <v>31529.416000000005</v>
      </c>
      <c r="E90" s="9">
        <v>0.21327830520359298</v>
      </c>
      <c r="F90" s="4">
        <v>14147.43</v>
      </c>
    </row>
    <row r="91" spans="1:6" x14ac:dyDescent="0.2">
      <c r="A91" s="19" t="s">
        <v>145</v>
      </c>
      <c r="B91" s="19" t="s">
        <v>32</v>
      </c>
      <c r="C91" s="4">
        <v>17279.709999999981</v>
      </c>
      <c r="D91" s="4">
        <v>11552.341999999999</v>
      </c>
      <c r="E91" s="9">
        <v>0.66854953005577122</v>
      </c>
      <c r="F91" s="4">
        <v>8582.875</v>
      </c>
    </row>
    <row r="92" spans="1:6" x14ac:dyDescent="0.2">
      <c r="A92" s="19" t="s">
        <v>146</v>
      </c>
      <c r="B92" s="19" t="s">
        <v>30</v>
      </c>
      <c r="C92" s="4">
        <v>13780.061999999987</v>
      </c>
      <c r="D92" s="4">
        <v>5517.5059999999994</v>
      </c>
      <c r="E92" s="9">
        <v>0.40039776308698788</v>
      </c>
      <c r="F92" s="4">
        <v>3176.5569999999998</v>
      </c>
    </row>
    <row r="93" spans="1:6" x14ac:dyDescent="0.2">
      <c r="A93" s="19" t="s">
        <v>146</v>
      </c>
      <c r="B93" s="19" t="s">
        <v>31</v>
      </c>
      <c r="C93" s="4">
        <v>28826.433999999976</v>
      </c>
      <c r="D93" s="4">
        <v>11827.135</v>
      </c>
      <c r="E93" s="9">
        <v>0.41028782817881704</v>
      </c>
      <c r="F93" s="4">
        <v>6786.373999999998</v>
      </c>
    </row>
    <row r="94" spans="1:6" x14ac:dyDescent="0.2">
      <c r="A94" s="19" t="s">
        <v>146</v>
      </c>
      <c r="B94" s="19" t="s">
        <v>32</v>
      </c>
      <c r="C94" s="4">
        <v>17235.394999999986</v>
      </c>
      <c r="D94" s="4">
        <v>12095.477999999999</v>
      </c>
      <c r="E94" s="9">
        <v>0.70178130527324778</v>
      </c>
      <c r="F94" s="4">
        <v>6400.8420000000015</v>
      </c>
    </row>
    <row r="95" spans="1:6" x14ac:dyDescent="0.2">
      <c r="A95" s="19" t="s">
        <v>147</v>
      </c>
      <c r="B95" s="19" t="s">
        <v>30</v>
      </c>
      <c r="C95" s="4">
        <v>0</v>
      </c>
      <c r="D95" s="4">
        <v>0</v>
      </c>
      <c r="E95" s="9">
        <v>0</v>
      </c>
      <c r="F95" s="4">
        <v>0</v>
      </c>
    </row>
    <row r="96" spans="1:6" x14ac:dyDescent="0.2">
      <c r="A96" s="19" t="s">
        <v>147</v>
      </c>
      <c r="B96" s="19" t="s">
        <v>31</v>
      </c>
      <c r="C96" s="4">
        <v>0</v>
      </c>
      <c r="D96" s="4">
        <v>0</v>
      </c>
      <c r="E96" s="9">
        <v>0</v>
      </c>
      <c r="F96" s="4">
        <v>0</v>
      </c>
    </row>
    <row r="97" spans="1:6" x14ac:dyDescent="0.2">
      <c r="A97" s="19" t="s">
        <v>147</v>
      </c>
      <c r="B97" s="19" t="s">
        <v>32</v>
      </c>
      <c r="C97" s="4">
        <v>0</v>
      </c>
      <c r="D97" s="4">
        <v>0</v>
      </c>
      <c r="E97" s="9">
        <v>0</v>
      </c>
      <c r="F97" s="4">
        <v>0</v>
      </c>
    </row>
    <row r="98" spans="1:6" x14ac:dyDescent="0.2">
      <c r="A98" s="19" t="s">
        <v>148</v>
      </c>
      <c r="B98" s="19" t="s">
        <v>30</v>
      </c>
      <c r="C98" s="4">
        <v>426261.46900000045</v>
      </c>
      <c r="D98" s="4">
        <v>233997.951</v>
      </c>
      <c r="E98" s="9">
        <v>0.54895402943398519</v>
      </c>
      <c r="F98" s="4">
        <v>71872.404999999999</v>
      </c>
    </row>
    <row r="99" spans="1:6" x14ac:dyDescent="0.2">
      <c r="A99" s="19" t="s">
        <v>148</v>
      </c>
      <c r="B99" s="19" t="s">
        <v>31</v>
      </c>
      <c r="C99" s="4">
        <v>785022.0689999999</v>
      </c>
      <c r="D99" s="4">
        <v>399786.98599999998</v>
      </c>
      <c r="E99" s="9">
        <v>0.50926846745756904</v>
      </c>
      <c r="F99" s="4">
        <v>121553.70700000002</v>
      </c>
    </row>
    <row r="100" spans="1:6" x14ac:dyDescent="0.2">
      <c r="A100" s="19" t="s">
        <v>148</v>
      </c>
      <c r="B100" s="19" t="s">
        <v>32</v>
      </c>
      <c r="C100" s="4">
        <v>584850.1660000002</v>
      </c>
      <c r="D100" s="4">
        <v>371615.97000000009</v>
      </c>
      <c r="E100" s="9">
        <v>0.63540371808665941</v>
      </c>
      <c r="F100" s="4">
        <v>102747.412</v>
      </c>
    </row>
    <row r="101" spans="1:6" x14ac:dyDescent="0.2">
      <c r="A101" s="19" t="s">
        <v>149</v>
      </c>
      <c r="B101" s="19" t="s">
        <v>30</v>
      </c>
      <c r="C101" s="4">
        <v>382983.04000000021</v>
      </c>
      <c r="D101" s="4">
        <v>189823.201</v>
      </c>
      <c r="E101" s="9">
        <v>0.4956438828205027</v>
      </c>
      <c r="F101" s="4">
        <v>105096.652</v>
      </c>
    </row>
    <row r="102" spans="1:6" x14ac:dyDescent="0.2">
      <c r="A102" s="19" t="s">
        <v>149</v>
      </c>
      <c r="B102" s="19" t="s">
        <v>31</v>
      </c>
      <c r="C102" s="4">
        <v>812444.75000000035</v>
      </c>
      <c r="D102" s="4">
        <v>294331.40599999996</v>
      </c>
      <c r="E102" s="9">
        <v>0.362278673103617</v>
      </c>
      <c r="F102" s="4">
        <v>153682.53000000003</v>
      </c>
    </row>
    <row r="103" spans="1:6" x14ac:dyDescent="0.2">
      <c r="A103" s="19" t="s">
        <v>149</v>
      </c>
      <c r="B103" s="19" t="s">
        <v>32</v>
      </c>
      <c r="C103" s="4">
        <v>458204.18300000002</v>
      </c>
      <c r="D103" s="4">
        <v>275837.63299999991</v>
      </c>
      <c r="E103" s="9">
        <v>0.60199719521111383</v>
      </c>
      <c r="F103" s="4">
        <v>161017.32500000001</v>
      </c>
    </row>
    <row r="104" spans="1:6" x14ac:dyDescent="0.2">
      <c r="A104" s="19" t="s">
        <v>150</v>
      </c>
      <c r="B104" s="19" t="s">
        <v>30</v>
      </c>
      <c r="C104" s="4">
        <v>93342.245000000097</v>
      </c>
      <c r="D104" s="4">
        <v>47008.864000000001</v>
      </c>
      <c r="E104" s="9">
        <v>0.50361831344424979</v>
      </c>
      <c r="F104" s="4">
        <v>22079.818000000003</v>
      </c>
    </row>
    <row r="105" spans="1:6" x14ac:dyDescent="0.2">
      <c r="A105" s="19" t="s">
        <v>150</v>
      </c>
      <c r="B105" s="19" t="s">
        <v>31</v>
      </c>
      <c r="C105" s="4">
        <v>434498.58300000022</v>
      </c>
      <c r="D105" s="4">
        <v>224604.77199999997</v>
      </c>
      <c r="E105" s="9">
        <v>0.51692866395377834</v>
      </c>
      <c r="F105" s="4">
        <v>99679.84</v>
      </c>
    </row>
    <row r="106" spans="1:6" x14ac:dyDescent="0.2">
      <c r="A106" s="19" t="s">
        <v>150</v>
      </c>
      <c r="B106" s="19" t="s">
        <v>32</v>
      </c>
      <c r="C106" s="4">
        <v>145961.01300000004</v>
      </c>
      <c r="D106" s="4">
        <v>100509.76400000001</v>
      </c>
      <c r="E106" s="9">
        <v>0.68860692272668722</v>
      </c>
      <c r="F106" s="4">
        <v>59777.98599999999</v>
      </c>
    </row>
    <row r="107" spans="1:6" x14ac:dyDescent="0.2">
      <c r="A107" s="19" t="s">
        <v>151</v>
      </c>
      <c r="B107" s="19" t="s">
        <v>30</v>
      </c>
      <c r="C107" s="4">
        <v>304364.53000000044</v>
      </c>
      <c r="D107" s="4">
        <v>129453.34600000001</v>
      </c>
      <c r="E107" s="9">
        <v>0.42532336471664361</v>
      </c>
      <c r="F107" s="4">
        <v>56515.425999999992</v>
      </c>
    </row>
    <row r="108" spans="1:6" x14ac:dyDescent="0.2">
      <c r="A108" s="19" t="s">
        <v>151</v>
      </c>
      <c r="B108" s="19" t="s">
        <v>31</v>
      </c>
      <c r="C108" s="4">
        <v>663887.0560000008</v>
      </c>
      <c r="D108" s="4">
        <v>252599.83799999999</v>
      </c>
      <c r="E108" s="9">
        <v>0.38048616209200453</v>
      </c>
      <c r="F108" s="4">
        <v>101125.45799999997</v>
      </c>
    </row>
    <row r="109" spans="1:6" x14ac:dyDescent="0.2">
      <c r="A109" s="19" t="s">
        <v>151</v>
      </c>
      <c r="B109" s="19" t="s">
        <v>32</v>
      </c>
      <c r="C109" s="4">
        <v>198948.12600000013</v>
      </c>
      <c r="D109" s="4">
        <v>119462.931</v>
      </c>
      <c r="E109" s="9">
        <v>0.60047276343784162</v>
      </c>
      <c r="F109" s="4">
        <v>68467.963999999993</v>
      </c>
    </row>
    <row r="110" spans="1:6" x14ac:dyDescent="0.2">
      <c r="A110" s="19" t="s">
        <v>152</v>
      </c>
      <c r="B110" s="19" t="s">
        <v>30</v>
      </c>
      <c r="C110" s="4">
        <v>101876.06700000008</v>
      </c>
      <c r="D110" s="4">
        <v>44025.311000000002</v>
      </c>
      <c r="E110" s="9">
        <v>0.43214576589416204</v>
      </c>
      <c r="F110" s="4">
        <v>23244.838999999996</v>
      </c>
    </row>
    <row r="111" spans="1:6" x14ac:dyDescent="0.2">
      <c r="A111" s="19" t="s">
        <v>152</v>
      </c>
      <c r="B111" s="19" t="s">
        <v>31</v>
      </c>
      <c r="C111" s="4">
        <v>169092.86900000018</v>
      </c>
      <c r="D111" s="4">
        <v>60496.290999999997</v>
      </c>
      <c r="E111" s="9">
        <v>0.35776961712087296</v>
      </c>
      <c r="F111" s="4">
        <v>34588.651999999995</v>
      </c>
    </row>
    <row r="112" spans="1:6" x14ac:dyDescent="0.2">
      <c r="A112" s="19" t="s">
        <v>152</v>
      </c>
      <c r="B112" s="19" t="s">
        <v>32</v>
      </c>
      <c r="C112" s="4">
        <v>119841.61400000006</v>
      </c>
      <c r="D112" s="4">
        <v>80259.121999999988</v>
      </c>
      <c r="E112" s="9">
        <v>0.66970995567532954</v>
      </c>
      <c r="F112" s="4">
        <v>44168.979999999989</v>
      </c>
    </row>
    <row r="113" spans="1:6" x14ac:dyDescent="0.2">
      <c r="A113" s="19" t="s">
        <v>153</v>
      </c>
      <c r="B113" s="19" t="s">
        <v>30</v>
      </c>
      <c r="C113" s="4">
        <v>0</v>
      </c>
      <c r="D113" s="4">
        <v>0</v>
      </c>
      <c r="E113" s="9">
        <v>0</v>
      </c>
      <c r="F113" s="4">
        <v>0</v>
      </c>
    </row>
    <row r="114" spans="1:6" x14ac:dyDescent="0.2">
      <c r="A114" s="19" t="s">
        <v>153</v>
      </c>
      <c r="B114" s="19" t="s">
        <v>31</v>
      </c>
      <c r="C114" s="4">
        <v>0</v>
      </c>
      <c r="D114" s="4">
        <v>0</v>
      </c>
      <c r="E114" s="9">
        <v>0</v>
      </c>
      <c r="F114" s="4">
        <v>0</v>
      </c>
    </row>
    <row r="115" spans="1:6" x14ac:dyDescent="0.2">
      <c r="A115" s="19" t="s">
        <v>153</v>
      </c>
      <c r="B115" s="19" t="s">
        <v>32</v>
      </c>
      <c r="C115" s="4">
        <v>0</v>
      </c>
      <c r="D115" s="4">
        <v>0</v>
      </c>
      <c r="E115" s="9">
        <v>0</v>
      </c>
      <c r="F115" s="4">
        <v>0</v>
      </c>
    </row>
    <row r="116" spans="1:6" x14ac:dyDescent="0.2">
      <c r="A116" s="19" t="s">
        <v>154</v>
      </c>
      <c r="B116" s="19" t="s">
        <v>30</v>
      </c>
      <c r="C116" s="4">
        <v>745178.85</v>
      </c>
      <c r="D116" s="4">
        <v>346754.33500000002</v>
      </c>
      <c r="E116" s="9">
        <v>0.46533034988848654</v>
      </c>
      <c r="F116" s="4">
        <v>190791.13299999997</v>
      </c>
    </row>
    <row r="117" spans="1:6" x14ac:dyDescent="0.2">
      <c r="A117" s="19" t="s">
        <v>154</v>
      </c>
      <c r="B117" s="19" t="s">
        <v>31</v>
      </c>
      <c r="C117" s="4">
        <v>1349434.129</v>
      </c>
      <c r="D117" s="4">
        <v>645370.59499999986</v>
      </c>
      <c r="E117" s="9">
        <v>0.47825275879027357</v>
      </c>
      <c r="F117" s="4">
        <v>243338.00699999998</v>
      </c>
    </row>
    <row r="118" spans="1:6" x14ac:dyDescent="0.2">
      <c r="A118" s="19" t="s">
        <v>154</v>
      </c>
      <c r="B118" s="19" t="s">
        <v>32</v>
      </c>
      <c r="C118" s="4">
        <v>637334.3330000001</v>
      </c>
      <c r="D118" s="4">
        <v>354248.90399999998</v>
      </c>
      <c r="E118" s="9">
        <v>0.5558289984669631</v>
      </c>
      <c r="F118" s="4">
        <v>267697.07700000005</v>
      </c>
    </row>
    <row r="119" spans="1:6" x14ac:dyDescent="0.2">
      <c r="A119" s="19" t="s">
        <v>155</v>
      </c>
      <c r="B119" s="19" t="s">
        <v>30</v>
      </c>
      <c r="C119" s="4">
        <v>0</v>
      </c>
      <c r="D119" s="4">
        <v>0</v>
      </c>
      <c r="E119" s="9">
        <v>0</v>
      </c>
      <c r="F119" s="4">
        <v>0</v>
      </c>
    </row>
    <row r="120" spans="1:6" x14ac:dyDescent="0.2">
      <c r="A120" s="19" t="s">
        <v>155</v>
      </c>
      <c r="B120" s="19" t="s">
        <v>31</v>
      </c>
      <c r="C120" s="4">
        <v>0</v>
      </c>
      <c r="D120" s="4">
        <v>0</v>
      </c>
      <c r="E120" s="9">
        <v>0</v>
      </c>
      <c r="F120" s="4">
        <v>0</v>
      </c>
    </row>
    <row r="121" spans="1:6" x14ac:dyDescent="0.2">
      <c r="A121" s="19" t="s">
        <v>155</v>
      </c>
      <c r="B121" s="19" t="s">
        <v>32</v>
      </c>
      <c r="C121" s="4">
        <v>0</v>
      </c>
      <c r="D121" s="4">
        <v>0</v>
      </c>
      <c r="E121" s="9">
        <v>0</v>
      </c>
      <c r="F121" s="4">
        <v>0</v>
      </c>
    </row>
    <row r="122" spans="1:6" x14ac:dyDescent="0.2">
      <c r="A122" s="19" t="s">
        <v>156</v>
      </c>
      <c r="B122" s="19" t="s">
        <v>30</v>
      </c>
      <c r="C122" s="4">
        <v>192986.0400000001</v>
      </c>
      <c r="D122" s="4">
        <v>89750.917999999991</v>
      </c>
      <c r="E122" s="9">
        <v>0.46506430206039745</v>
      </c>
      <c r="F122" s="4">
        <v>51693.707999999999</v>
      </c>
    </row>
    <row r="123" spans="1:6" x14ac:dyDescent="0.2">
      <c r="A123" s="19" t="s">
        <v>156</v>
      </c>
      <c r="B123" s="19" t="s">
        <v>31</v>
      </c>
      <c r="C123" s="4">
        <v>575083.73000000033</v>
      </c>
      <c r="D123" s="4">
        <v>257634.88199999995</v>
      </c>
      <c r="E123" s="9">
        <v>0.44799542842222262</v>
      </c>
      <c r="F123" s="4">
        <v>107228.95600000001</v>
      </c>
    </row>
    <row r="124" spans="1:6" x14ac:dyDescent="0.2">
      <c r="A124" s="19" t="s">
        <v>156</v>
      </c>
      <c r="B124" s="19" t="s">
        <v>32</v>
      </c>
      <c r="C124" s="4">
        <v>206893.87400000007</v>
      </c>
      <c r="D124" s="4">
        <v>130184.42000000001</v>
      </c>
      <c r="E124" s="9">
        <v>0.62923284040783134</v>
      </c>
      <c r="F124" s="4">
        <v>93744.327999999994</v>
      </c>
    </row>
    <row r="125" spans="1:6" x14ac:dyDescent="0.2">
      <c r="A125" s="19" t="s">
        <v>157</v>
      </c>
      <c r="B125" s="19" t="s">
        <v>30</v>
      </c>
      <c r="C125" s="4">
        <v>9867.33</v>
      </c>
      <c r="D125" s="4">
        <v>4792.6240000000007</v>
      </c>
      <c r="E125" s="9">
        <v>0.4857062650179938</v>
      </c>
      <c r="F125" s="4">
        <v>3339.2799999999997</v>
      </c>
    </row>
    <row r="126" spans="1:6" x14ac:dyDescent="0.2">
      <c r="A126" s="19" t="s">
        <v>157</v>
      </c>
      <c r="B126" s="19" t="s">
        <v>31</v>
      </c>
      <c r="C126" s="4">
        <v>67191.761999999915</v>
      </c>
      <c r="D126" s="4">
        <v>26093.49700000001</v>
      </c>
      <c r="E126" s="9">
        <v>0.38834369308547145</v>
      </c>
      <c r="F126" s="4">
        <v>14773.401000000002</v>
      </c>
    </row>
    <row r="127" spans="1:6" x14ac:dyDescent="0.2">
      <c r="A127" s="19" t="s">
        <v>157</v>
      </c>
      <c r="B127" s="19" t="s">
        <v>32</v>
      </c>
      <c r="C127" s="4">
        <v>23438.852999999974</v>
      </c>
      <c r="D127" s="4">
        <v>14959.889999999998</v>
      </c>
      <c r="E127" s="9">
        <v>0.63825179500037887</v>
      </c>
      <c r="F127" s="4">
        <v>9397.2869999999984</v>
      </c>
    </row>
    <row r="128" spans="1:6" x14ac:dyDescent="0.2">
      <c r="A128" s="19" t="s">
        <v>158</v>
      </c>
      <c r="B128" s="19" t="s">
        <v>30</v>
      </c>
      <c r="C128" s="4">
        <v>46337.248999999996</v>
      </c>
      <c r="D128" s="4">
        <v>19025.137999999999</v>
      </c>
      <c r="E128" s="9">
        <v>0.41057979078559453</v>
      </c>
      <c r="F128" s="4">
        <v>8756.2390000000014</v>
      </c>
    </row>
    <row r="129" spans="1:6" x14ac:dyDescent="0.2">
      <c r="A129" s="19" t="s">
        <v>158</v>
      </c>
      <c r="B129" s="19" t="s">
        <v>31</v>
      </c>
      <c r="C129" s="4">
        <v>130687.70000000008</v>
      </c>
      <c r="D129" s="4">
        <v>41163.729000000007</v>
      </c>
      <c r="E129" s="9">
        <v>0.31497783647581201</v>
      </c>
      <c r="F129" s="4">
        <v>20565.408000000003</v>
      </c>
    </row>
    <row r="130" spans="1:6" x14ac:dyDescent="0.2">
      <c r="A130" s="19" t="s">
        <v>158</v>
      </c>
      <c r="B130" s="19" t="s">
        <v>32</v>
      </c>
      <c r="C130" s="4">
        <v>46208.732999999993</v>
      </c>
      <c r="D130" s="4">
        <v>29230.672999999999</v>
      </c>
      <c r="E130" s="9">
        <v>0.63257897592647705</v>
      </c>
      <c r="F130" s="4">
        <v>14020.365</v>
      </c>
    </row>
    <row r="131" spans="1:6" x14ac:dyDescent="0.2">
      <c r="A131" s="19" t="s">
        <v>159</v>
      </c>
      <c r="B131" s="19" t="s">
        <v>30</v>
      </c>
      <c r="C131" s="4">
        <v>386654.90700000018</v>
      </c>
      <c r="D131" s="4">
        <v>182650.06200000003</v>
      </c>
      <c r="E131" s="9">
        <v>0.47238521661901461</v>
      </c>
      <c r="F131" s="4">
        <v>48236.596999999994</v>
      </c>
    </row>
    <row r="132" spans="1:6" x14ac:dyDescent="0.2">
      <c r="A132" s="19" t="s">
        <v>159</v>
      </c>
      <c r="B132" s="19" t="s">
        <v>31</v>
      </c>
      <c r="C132" s="4">
        <v>658477.14300000039</v>
      </c>
      <c r="D132" s="4">
        <v>252466.20600000003</v>
      </c>
      <c r="E132" s="9">
        <v>0.38340921728850336</v>
      </c>
      <c r="F132" s="4">
        <v>56676.718000000015</v>
      </c>
    </row>
    <row r="133" spans="1:6" x14ac:dyDescent="0.2">
      <c r="A133" s="19" t="s">
        <v>159</v>
      </c>
      <c r="B133" s="19" t="s">
        <v>32</v>
      </c>
      <c r="C133" s="4">
        <v>338055.8220000001</v>
      </c>
      <c r="D133" s="4">
        <v>179268.01800000007</v>
      </c>
      <c r="E133" s="9">
        <v>0.53029117185267705</v>
      </c>
      <c r="F133" s="4">
        <v>78251.118000000002</v>
      </c>
    </row>
    <row r="134" spans="1:6" x14ac:dyDescent="0.2">
      <c r="A134" s="19" t="s">
        <v>160</v>
      </c>
      <c r="B134" s="19" t="s">
        <v>30</v>
      </c>
      <c r="C134" s="4">
        <v>9971854.2619999982</v>
      </c>
      <c r="D134" s="4">
        <v>5322963.949000001</v>
      </c>
      <c r="E134" s="9">
        <v>0.53379881104804716</v>
      </c>
      <c r="F134" s="4">
        <v>3292010.5729999994</v>
      </c>
    </row>
    <row r="135" spans="1:6" x14ac:dyDescent="0.2">
      <c r="A135" s="19" t="s">
        <v>160</v>
      </c>
      <c r="B135" s="19" t="s">
        <v>31</v>
      </c>
      <c r="C135" s="4">
        <v>13670179.525999999</v>
      </c>
      <c r="D135" s="4">
        <v>7098012.5650000004</v>
      </c>
      <c r="E135" s="9">
        <v>0.51923331010393348</v>
      </c>
      <c r="F135" s="4">
        <v>3824102.4759999993</v>
      </c>
    </row>
    <row r="136" spans="1:6" x14ac:dyDescent="0.2">
      <c r="A136" s="19" t="s">
        <v>160</v>
      </c>
      <c r="B136" s="19" t="s">
        <v>32</v>
      </c>
      <c r="C136" s="4">
        <v>10646861.908999998</v>
      </c>
      <c r="D136" s="4">
        <v>6572854.8439999986</v>
      </c>
      <c r="E136" s="9">
        <v>0.61735137547372876</v>
      </c>
      <c r="F136" s="4">
        <v>3476452.6260000002</v>
      </c>
    </row>
    <row r="137" spans="1:6" x14ac:dyDescent="0.2">
      <c r="A137" s="19" t="s">
        <v>161</v>
      </c>
      <c r="B137" s="19" t="s">
        <v>30</v>
      </c>
      <c r="C137" s="4">
        <v>0</v>
      </c>
      <c r="D137" s="4">
        <v>0</v>
      </c>
      <c r="E137" s="9">
        <v>0</v>
      </c>
      <c r="F137" s="4">
        <v>0</v>
      </c>
    </row>
    <row r="138" spans="1:6" x14ac:dyDescent="0.2">
      <c r="A138" s="19" t="s">
        <v>161</v>
      </c>
      <c r="B138" s="19" t="s">
        <v>31</v>
      </c>
      <c r="C138" s="4">
        <v>0</v>
      </c>
      <c r="D138" s="4">
        <v>0</v>
      </c>
      <c r="E138" s="9">
        <v>0</v>
      </c>
      <c r="F138" s="4">
        <v>0</v>
      </c>
    </row>
    <row r="139" spans="1:6" x14ac:dyDescent="0.2">
      <c r="A139" s="19" t="s">
        <v>161</v>
      </c>
      <c r="B139" s="19" t="s">
        <v>32</v>
      </c>
      <c r="C139" s="4">
        <v>0</v>
      </c>
      <c r="D139" s="4">
        <v>0</v>
      </c>
      <c r="E139" s="9">
        <v>0</v>
      </c>
      <c r="F139" s="4">
        <v>0</v>
      </c>
    </row>
    <row r="140" spans="1:6" x14ac:dyDescent="0.2">
      <c r="A140" s="2" t="s">
        <v>172</v>
      </c>
      <c r="B140" s="19" t="s">
        <v>30</v>
      </c>
      <c r="C140" s="7">
        <v>32373370.190999996</v>
      </c>
      <c r="D140" s="7">
        <v>12886372.947999997</v>
      </c>
      <c r="E140" s="9">
        <v>0.39805472436053296</v>
      </c>
      <c r="F140" s="7">
        <v>6183382.5880000005</v>
      </c>
    </row>
    <row r="141" spans="1:6" x14ac:dyDescent="0.2">
      <c r="A141" s="19" t="s">
        <v>172</v>
      </c>
      <c r="B141" s="19" t="s">
        <v>31</v>
      </c>
      <c r="C141" s="7">
        <v>36058798.617999986</v>
      </c>
      <c r="D141" s="7">
        <v>14864248.897999998</v>
      </c>
      <c r="E141" s="9">
        <v>0.41222252176144325</v>
      </c>
      <c r="F141" s="7">
        <v>6766022.9759999989</v>
      </c>
    </row>
    <row r="142" spans="1:6" x14ac:dyDescent="0.2">
      <c r="A142" s="19" t="s">
        <v>172</v>
      </c>
      <c r="B142" s="19" t="s">
        <v>32</v>
      </c>
      <c r="C142" s="7">
        <v>8169945.2799999984</v>
      </c>
      <c r="D142" s="7">
        <v>4878468.9240000006</v>
      </c>
      <c r="E142" s="9">
        <v>0.59712381867997055</v>
      </c>
      <c r="F142" s="7">
        <v>2527289.3969999999</v>
      </c>
    </row>
    <row r="143" spans="1:6" x14ac:dyDescent="0.2">
      <c r="A143" s="2" t="s">
        <v>102</v>
      </c>
      <c r="B143" s="19" t="s">
        <v>30</v>
      </c>
      <c r="C143" s="7">
        <v>18198948.949999988</v>
      </c>
      <c r="D143" s="7">
        <v>9065808.5270000007</v>
      </c>
      <c r="E143" s="9">
        <v>0.49815011580655083</v>
      </c>
      <c r="F143" s="7">
        <v>5421823.0769999996</v>
      </c>
    </row>
    <row r="144" spans="1:6" x14ac:dyDescent="0.2">
      <c r="A144" s="19" t="s">
        <v>102</v>
      </c>
      <c r="B144" s="19" t="s">
        <v>31</v>
      </c>
      <c r="C144" s="7">
        <v>27231017.242999978</v>
      </c>
      <c r="D144" s="7">
        <v>13076163.747</v>
      </c>
      <c r="E144" s="9">
        <v>0.48019373019791856</v>
      </c>
      <c r="F144" s="7">
        <v>7333719.3929999992</v>
      </c>
    </row>
    <row r="145" spans="1:6" x14ac:dyDescent="0.2">
      <c r="A145" s="19" t="s">
        <v>102</v>
      </c>
      <c r="B145" s="19" t="s">
        <v>32</v>
      </c>
      <c r="C145" s="7">
        <v>18914388.641999993</v>
      </c>
      <c r="D145" s="7">
        <v>12073020.259</v>
      </c>
      <c r="E145" s="9">
        <v>0.63829820183516162</v>
      </c>
      <c r="F145" s="7">
        <v>6165528.3270000005</v>
      </c>
    </row>
    <row r="146" spans="1:6" x14ac:dyDescent="0.2">
      <c r="A146" s="2" t="s">
        <v>175</v>
      </c>
      <c r="B146" s="19" t="s">
        <v>30</v>
      </c>
      <c r="C146" s="7">
        <v>1490220.572000002</v>
      </c>
      <c r="D146" s="7">
        <v>682452.696</v>
      </c>
      <c r="E146" s="9">
        <v>0.45795415042760468</v>
      </c>
      <c r="F146" s="7">
        <v>354595.34799999994</v>
      </c>
    </row>
    <row r="147" spans="1:6" x14ac:dyDescent="0.2">
      <c r="A147" s="2" t="s">
        <v>175</v>
      </c>
      <c r="B147" s="19" t="s">
        <v>31</v>
      </c>
      <c r="C147" s="7">
        <v>3939073.087000004</v>
      </c>
      <c r="D147" s="7">
        <v>1578508.6070000001</v>
      </c>
      <c r="E147" s="9">
        <v>0.40073097709445937</v>
      </c>
      <c r="F147" s="7">
        <v>711864.96100000001</v>
      </c>
    </row>
    <row r="148" spans="1:6" x14ac:dyDescent="0.2">
      <c r="A148" s="2" t="s">
        <v>175</v>
      </c>
      <c r="B148" s="19" t="s">
        <v>32</v>
      </c>
      <c r="C148" s="7">
        <v>1831132.5810000028</v>
      </c>
      <c r="D148" s="7">
        <v>1135619.0460000001</v>
      </c>
      <c r="E148" s="9">
        <v>0.62017303268113189</v>
      </c>
      <c r="F148" s="7">
        <v>668198.72100000002</v>
      </c>
    </row>
    <row r="149" spans="1:6" x14ac:dyDescent="0.2">
      <c r="A149" s="2" t="s">
        <v>101</v>
      </c>
      <c r="B149" s="19" t="s">
        <v>30</v>
      </c>
      <c r="C149" s="7">
        <v>526187.38400000101</v>
      </c>
      <c r="D149" s="7">
        <v>224762.52400000003</v>
      </c>
      <c r="E149" s="9">
        <v>0.42715300829029301</v>
      </c>
      <c r="F149" s="7">
        <v>102420.95699999999</v>
      </c>
    </row>
    <row r="150" spans="1:6" x14ac:dyDescent="0.2">
      <c r="A150" s="19" t="s">
        <v>101</v>
      </c>
      <c r="B150" s="19" t="s">
        <v>31</v>
      </c>
      <c r="C150" s="7">
        <v>1284422.6690000021</v>
      </c>
      <c r="D150" s="7">
        <v>460804.66899999999</v>
      </c>
      <c r="E150" s="9">
        <v>0.35876404249293053</v>
      </c>
      <c r="F150" s="7">
        <v>199681.88099999999</v>
      </c>
    </row>
    <row r="151" spans="1:6" x14ac:dyDescent="0.2">
      <c r="A151" s="19" t="s">
        <v>101</v>
      </c>
      <c r="B151" s="19" t="s">
        <v>32</v>
      </c>
      <c r="C151" s="7">
        <v>413268.22600000037</v>
      </c>
      <c r="D151" s="7">
        <v>252076.97899999999</v>
      </c>
      <c r="E151" s="9">
        <v>0.60995973835162387</v>
      </c>
      <c r="F151" s="7">
        <v>136967.864</v>
      </c>
    </row>
    <row r="152" spans="1:6" x14ac:dyDescent="0.2">
      <c r="A152" s="2" t="s">
        <v>174</v>
      </c>
      <c r="B152" s="19" t="s">
        <v>30</v>
      </c>
      <c r="C152" s="7">
        <v>1244469.6470000008</v>
      </c>
      <c r="D152" s="7">
        <v>584311.23400000005</v>
      </c>
      <c r="E152" s="9">
        <v>0.46952630416384888</v>
      </c>
      <c r="F152" s="7">
        <v>222441.571</v>
      </c>
    </row>
    <row r="153" spans="1:6" x14ac:dyDescent="0.2">
      <c r="A153" s="2" t="s">
        <v>174</v>
      </c>
      <c r="B153" s="19" t="s">
        <v>31</v>
      </c>
      <c r="C153" s="7">
        <v>2073821.4829999984</v>
      </c>
      <c r="D153" s="7">
        <v>996847.93200000003</v>
      </c>
      <c r="E153" s="9">
        <v>0.48068164987757572</v>
      </c>
      <c r="F153" s="7">
        <v>367789.64900000009</v>
      </c>
    </row>
    <row r="154" spans="1:6" x14ac:dyDescent="0.2">
      <c r="A154" s="2" t="s">
        <v>174</v>
      </c>
      <c r="B154" s="19" t="s">
        <v>32</v>
      </c>
      <c r="C154" s="7">
        <v>1390286.9480000003</v>
      </c>
      <c r="D154" s="7">
        <v>912755.47300000011</v>
      </c>
      <c r="E154" s="9">
        <v>0.65652308274421056</v>
      </c>
      <c r="F154" s="7">
        <v>413371.81300000002</v>
      </c>
    </row>
    <row r="155" spans="1:6" x14ac:dyDescent="0.2">
      <c r="A155" s="2" t="s">
        <v>99</v>
      </c>
      <c r="B155" s="19" t="s">
        <v>30</v>
      </c>
      <c r="C155" s="7">
        <v>11951324.831999999</v>
      </c>
      <c r="D155" s="7">
        <v>6341967.495000001</v>
      </c>
      <c r="E155" s="9">
        <v>0.53064974671420606</v>
      </c>
      <c r="F155" s="7">
        <v>3885610.2679999997</v>
      </c>
    </row>
    <row r="156" spans="1:6" x14ac:dyDescent="0.2">
      <c r="A156" s="2" t="s">
        <v>99</v>
      </c>
      <c r="B156" s="19" t="s">
        <v>31</v>
      </c>
      <c r="C156" s="7">
        <v>18698198.031999994</v>
      </c>
      <c r="D156" s="7">
        <v>9499730.9820000008</v>
      </c>
      <c r="E156" s="9">
        <v>0.50805596163556577</v>
      </c>
      <c r="F156" s="7">
        <v>5138171.2989999987</v>
      </c>
    </row>
    <row r="157" spans="1:6" x14ac:dyDescent="0.2">
      <c r="A157" s="2" t="s">
        <v>99</v>
      </c>
      <c r="B157" s="19" t="s">
        <v>32</v>
      </c>
      <c r="C157" s="7">
        <v>13618428.412999997</v>
      </c>
      <c r="D157" s="7">
        <v>8470708.5099999979</v>
      </c>
      <c r="E157" s="9">
        <v>0.62200338050122994</v>
      </c>
      <c r="F157" s="7">
        <v>4436946.4239999996</v>
      </c>
    </row>
    <row r="158" spans="1:6" x14ac:dyDescent="0.2">
      <c r="A158" s="2" t="s">
        <v>98</v>
      </c>
      <c r="B158" s="19" t="s">
        <v>30</v>
      </c>
      <c r="C158" s="7">
        <v>3043643.3469999996</v>
      </c>
      <c r="D158" s="7">
        <v>1388903.0269999998</v>
      </c>
      <c r="E158" s="9">
        <v>0.45632909925829096</v>
      </c>
      <c r="F158" s="7">
        <v>805885.37799999991</v>
      </c>
    </row>
    <row r="159" spans="1:6" x14ac:dyDescent="0.2">
      <c r="A159" s="2" t="s">
        <v>98</v>
      </c>
      <c r="B159" s="19" t="s">
        <v>31</v>
      </c>
      <c r="C159" s="7">
        <v>5743187.6739999978</v>
      </c>
      <c r="D159" s="7">
        <v>2312844.4309999999</v>
      </c>
      <c r="E159" s="9">
        <v>0.40271092680298171</v>
      </c>
      <c r="F159" s="7">
        <v>1269237.4110000001</v>
      </c>
    </row>
    <row r="160" spans="1:6" x14ac:dyDescent="0.2">
      <c r="A160" s="2" t="s">
        <v>98</v>
      </c>
      <c r="B160" s="19" t="s">
        <v>32</v>
      </c>
      <c r="C160" s="7">
        <v>3378920.74</v>
      </c>
      <c r="D160" s="7">
        <v>2123384.1619999995</v>
      </c>
      <c r="E160" s="9">
        <v>0.62842082587589765</v>
      </c>
      <c r="F160" s="7">
        <v>1225835.925</v>
      </c>
    </row>
  </sheetData>
  <sheetProtection algorithmName="SHA-512" hashValue="GA4H0JXrvnqN5lLxXcdPqZ74nelJuD1Na5r+oE7GsVm7tbtkFDC98Z90Y9GBccNvRToBErJT0eixhsclY2JrPg==" saltValue="a14ht2oWHLPAJVz+djeDKg==" spinCount="100000" sheet="1" objects="1" scenarios="1"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531B-9248-4439-92E0-9F3EFD8AAD58}">
  <dimension ref="B1:H751"/>
  <sheetViews>
    <sheetView workbookViewId="0">
      <selection activeCell="N49" activeCellId="1" sqref="F34 N49"/>
    </sheetView>
  </sheetViews>
  <sheetFormatPr defaultRowHeight="12.75" x14ac:dyDescent="0.2"/>
  <cols>
    <col min="5" max="5" width="17.5703125" customWidth="1"/>
    <col min="6" max="6" width="11.28515625" bestFit="1" customWidth="1"/>
  </cols>
  <sheetData>
    <row r="1" spans="2:8" x14ac:dyDescent="0.2">
      <c r="E1" s="2" t="s">
        <v>176</v>
      </c>
      <c r="F1" s="2" t="s">
        <v>177</v>
      </c>
    </row>
    <row r="2" spans="2:8" ht="15" x14ac:dyDescent="0.25">
      <c r="B2" s="8" t="s">
        <v>54</v>
      </c>
      <c r="C2" s="8" t="s">
        <v>33</v>
      </c>
      <c r="D2" s="2" t="s">
        <v>30</v>
      </c>
      <c r="E2" s="4">
        <v>921197.91599999997</v>
      </c>
      <c r="F2" s="4">
        <v>831560.75278362003</v>
      </c>
      <c r="H2" s="2"/>
    </row>
    <row r="3" spans="2:8" ht="15" x14ac:dyDescent="0.25">
      <c r="B3" s="8" t="s">
        <v>54</v>
      </c>
      <c r="C3" s="8" t="s">
        <v>33</v>
      </c>
      <c r="D3" s="2" t="s">
        <v>31</v>
      </c>
      <c r="E3" s="4">
        <v>1170823.3419999999</v>
      </c>
      <c r="F3" s="4">
        <v>1056896.3767066901</v>
      </c>
      <c r="H3" s="2"/>
    </row>
    <row r="4" spans="2:8" ht="15" x14ac:dyDescent="0.25">
      <c r="B4" s="8" t="s">
        <v>54</v>
      </c>
      <c r="C4" s="8" t="s">
        <v>33</v>
      </c>
      <c r="D4" s="2" t="s">
        <v>32</v>
      </c>
      <c r="E4" s="4">
        <v>925318.1810000001</v>
      </c>
      <c r="F4" s="4">
        <v>835280.09539779508</v>
      </c>
      <c r="H4" s="2"/>
    </row>
    <row r="5" spans="2:8" ht="15" x14ac:dyDescent="0.25">
      <c r="B5" s="8" t="s">
        <v>54</v>
      </c>
      <c r="C5" s="8" t="s">
        <v>43</v>
      </c>
      <c r="D5" t="s">
        <v>30</v>
      </c>
      <c r="E5" s="4">
        <v>449239.19699999999</v>
      </c>
      <c r="F5" s="4">
        <v>405525.97693591501</v>
      </c>
    </row>
    <row r="6" spans="2:8" ht="15" x14ac:dyDescent="0.25">
      <c r="B6" s="8" t="s">
        <v>54</v>
      </c>
      <c r="C6" s="8" t="s">
        <v>43</v>
      </c>
      <c r="D6" t="s">
        <v>31</v>
      </c>
      <c r="E6" s="4">
        <v>457841.49099999992</v>
      </c>
      <c r="F6" s="4">
        <v>413291.22471824492</v>
      </c>
    </row>
    <row r="7" spans="2:8" ht="15" x14ac:dyDescent="0.25">
      <c r="B7" s="8" t="s">
        <v>54</v>
      </c>
      <c r="C7" s="8" t="s">
        <v>43</v>
      </c>
      <c r="D7" t="s">
        <v>32</v>
      </c>
      <c r="E7" s="4">
        <v>596362.31299999997</v>
      </c>
      <c r="F7" s="4">
        <v>538333.27813353494</v>
      </c>
    </row>
    <row r="8" spans="2:8" ht="15" x14ac:dyDescent="0.25">
      <c r="B8" s="8" t="s">
        <v>54</v>
      </c>
      <c r="C8" s="8" t="s">
        <v>37</v>
      </c>
      <c r="D8" t="s">
        <v>30</v>
      </c>
      <c r="E8" s="4">
        <v>225256.13800000004</v>
      </c>
      <c r="F8" s="4">
        <v>203337.58949191004</v>
      </c>
    </row>
    <row r="9" spans="2:8" ht="15" x14ac:dyDescent="0.25">
      <c r="B9" s="8" t="s">
        <v>54</v>
      </c>
      <c r="C9" s="8" t="s">
        <v>37</v>
      </c>
      <c r="D9" t="s">
        <v>31</v>
      </c>
      <c r="E9" s="4">
        <v>222142.18600000005</v>
      </c>
      <c r="F9" s="4">
        <v>200526.64059127006</v>
      </c>
    </row>
    <row r="10" spans="2:8" ht="15" x14ac:dyDescent="0.25">
      <c r="B10" s="8" t="s">
        <v>54</v>
      </c>
      <c r="C10" s="8" t="s">
        <v>37</v>
      </c>
      <c r="D10" t="s">
        <v>32</v>
      </c>
      <c r="E10" s="4">
        <v>335610.33799999993</v>
      </c>
      <c r="F10" s="4">
        <v>302953.77406090993</v>
      </c>
    </row>
    <row r="11" spans="2:8" ht="15" x14ac:dyDescent="0.25">
      <c r="B11" s="8" t="s">
        <v>54</v>
      </c>
      <c r="C11" s="8" t="s">
        <v>35</v>
      </c>
      <c r="D11" t="s">
        <v>30</v>
      </c>
      <c r="E11" s="4">
        <v>2434.6210000000001</v>
      </c>
      <c r="F11" s="4">
        <v>2434.6210000000001</v>
      </c>
    </row>
    <row r="12" spans="2:8" ht="15" x14ac:dyDescent="0.25">
      <c r="B12" s="8" t="s">
        <v>54</v>
      </c>
      <c r="C12" s="8" t="s">
        <v>35</v>
      </c>
      <c r="D12" t="s">
        <v>31</v>
      </c>
      <c r="E12" s="4">
        <v>2955.6359999999995</v>
      </c>
      <c r="F12" s="4">
        <v>2955.6359999999995</v>
      </c>
    </row>
    <row r="13" spans="2:8" ht="15" x14ac:dyDescent="0.25">
      <c r="B13" s="8" t="s">
        <v>54</v>
      </c>
      <c r="C13" s="8" t="s">
        <v>35</v>
      </c>
      <c r="D13" t="s">
        <v>32</v>
      </c>
      <c r="E13" s="4">
        <v>5278.2869999999994</v>
      </c>
      <c r="F13" s="4">
        <v>5278.2869999999994</v>
      </c>
    </row>
    <row r="14" spans="2:8" ht="15" x14ac:dyDescent="0.25">
      <c r="B14" s="8" t="s">
        <v>54</v>
      </c>
      <c r="C14" s="8" t="s">
        <v>39</v>
      </c>
      <c r="D14" t="s">
        <v>30</v>
      </c>
      <c r="E14" s="4">
        <v>774146.31599999999</v>
      </c>
      <c r="F14" s="4">
        <v>698818.00872161996</v>
      </c>
    </row>
    <row r="15" spans="2:8" ht="15" x14ac:dyDescent="0.25">
      <c r="B15" s="8" t="s">
        <v>54</v>
      </c>
      <c r="C15" s="8" t="s">
        <v>39</v>
      </c>
      <c r="D15" t="s">
        <v>31</v>
      </c>
      <c r="E15" s="4">
        <v>1270195.9069999999</v>
      </c>
      <c r="F15" s="4">
        <v>1146599.494269365</v>
      </c>
    </row>
    <row r="16" spans="2:8" ht="15" x14ac:dyDescent="0.25">
      <c r="B16" s="8" t="s">
        <v>54</v>
      </c>
      <c r="C16" s="8" t="s">
        <v>39</v>
      </c>
      <c r="D16" t="s">
        <v>32</v>
      </c>
      <c r="E16" s="4">
        <v>3288561.784</v>
      </c>
      <c r="F16" s="4">
        <v>2968568.2796078799</v>
      </c>
    </row>
    <row r="17" spans="2:6" ht="15" x14ac:dyDescent="0.25">
      <c r="B17" s="8" t="s">
        <v>55</v>
      </c>
      <c r="C17" s="8" t="s">
        <v>33</v>
      </c>
      <c r="D17" t="s">
        <v>30</v>
      </c>
      <c r="E17" s="4">
        <v>106865.4</v>
      </c>
      <c r="F17" s="4">
        <v>141970.6839</v>
      </c>
    </row>
    <row r="18" spans="2:6" ht="15" x14ac:dyDescent="0.25">
      <c r="B18" s="8" t="s">
        <v>55</v>
      </c>
      <c r="C18" s="8" t="s">
        <v>33</v>
      </c>
      <c r="D18" t="s">
        <v>31</v>
      </c>
      <c r="E18" s="4">
        <v>327007.19999999995</v>
      </c>
      <c r="F18" s="4">
        <v>434429.06519999995</v>
      </c>
    </row>
    <row r="19" spans="2:6" ht="15" x14ac:dyDescent="0.25">
      <c r="B19" s="8" t="s">
        <v>55</v>
      </c>
      <c r="C19" s="8" t="s">
        <v>33</v>
      </c>
      <c r="D19" t="s">
        <v>32</v>
      </c>
      <c r="E19" s="4">
        <v>175559.6</v>
      </c>
      <c r="F19" s="4">
        <v>233230.92860000001</v>
      </c>
    </row>
    <row r="20" spans="2:6" ht="15" x14ac:dyDescent="0.25">
      <c r="B20" s="8" t="s">
        <v>55</v>
      </c>
      <c r="C20" s="8" t="s">
        <v>43</v>
      </c>
      <c r="D20" t="s">
        <v>30</v>
      </c>
      <c r="E20" s="4">
        <v>48969.9</v>
      </c>
      <c r="F20" s="4">
        <v>65056.512150000002</v>
      </c>
    </row>
    <row r="21" spans="2:6" ht="15" x14ac:dyDescent="0.25">
      <c r="B21" s="8" t="s">
        <v>55</v>
      </c>
      <c r="C21" s="8" t="s">
        <v>43</v>
      </c>
      <c r="D21" t="s">
        <v>31</v>
      </c>
      <c r="E21" s="4">
        <v>126779.6</v>
      </c>
      <c r="F21" s="4">
        <v>168426.6986</v>
      </c>
    </row>
    <row r="22" spans="2:6" ht="15" x14ac:dyDescent="0.25">
      <c r="B22" s="8" t="s">
        <v>55</v>
      </c>
      <c r="C22" s="8" t="s">
        <v>43</v>
      </c>
      <c r="D22" t="s">
        <v>32</v>
      </c>
      <c r="E22" s="4">
        <v>117561.70000000001</v>
      </c>
      <c r="F22" s="4">
        <v>156180.71845000001</v>
      </c>
    </row>
    <row r="23" spans="2:6" ht="15" x14ac:dyDescent="0.25">
      <c r="B23" s="8" t="s">
        <v>55</v>
      </c>
      <c r="C23" s="8" t="s">
        <v>37</v>
      </c>
      <c r="D23" t="s">
        <v>30</v>
      </c>
      <c r="E23" s="4">
        <v>24946.999999999996</v>
      </c>
      <c r="F23" s="4">
        <v>33142.089499999995</v>
      </c>
    </row>
    <row r="24" spans="2:6" ht="15" x14ac:dyDescent="0.25">
      <c r="B24" s="8" t="s">
        <v>55</v>
      </c>
      <c r="C24" s="8" t="s">
        <v>37</v>
      </c>
      <c r="D24" t="s">
        <v>31</v>
      </c>
      <c r="E24" s="4">
        <v>71637.39999999998</v>
      </c>
      <c r="F24" s="4">
        <v>95170.285899999973</v>
      </c>
    </row>
    <row r="25" spans="2:6" ht="15" x14ac:dyDescent="0.25">
      <c r="B25" s="8" t="s">
        <v>55</v>
      </c>
      <c r="C25" s="8" t="s">
        <v>37</v>
      </c>
      <c r="D25" t="s">
        <v>32</v>
      </c>
      <c r="E25" s="4">
        <v>62001.8</v>
      </c>
      <c r="F25" s="4">
        <v>82369.391300000003</v>
      </c>
    </row>
    <row r="26" spans="2:6" ht="15" x14ac:dyDescent="0.25">
      <c r="B26" s="8" t="s">
        <v>55</v>
      </c>
      <c r="C26" s="8" t="s">
        <v>35</v>
      </c>
      <c r="D26" t="s">
        <v>30</v>
      </c>
      <c r="E26" s="4">
        <v>539.87999999999988</v>
      </c>
      <c r="F26" s="4">
        <v>539.87999999999988</v>
      </c>
    </row>
    <row r="27" spans="2:6" ht="15" x14ac:dyDescent="0.25">
      <c r="B27" s="8" t="s">
        <v>55</v>
      </c>
      <c r="C27" s="8" t="s">
        <v>35</v>
      </c>
      <c r="D27" t="s">
        <v>31</v>
      </c>
      <c r="E27" s="4">
        <v>1490.1200000000003</v>
      </c>
      <c r="F27" s="4">
        <v>1490.1200000000003</v>
      </c>
    </row>
    <row r="28" spans="2:6" ht="15" x14ac:dyDescent="0.25">
      <c r="B28" s="8" t="s">
        <v>55</v>
      </c>
      <c r="C28" s="8" t="s">
        <v>35</v>
      </c>
      <c r="D28" t="s">
        <v>32</v>
      </c>
      <c r="E28" s="4">
        <v>1666.9199999999998</v>
      </c>
      <c r="F28" s="4">
        <v>1666.9199999999998</v>
      </c>
    </row>
    <row r="29" spans="2:6" ht="15" x14ac:dyDescent="0.25">
      <c r="B29" s="8" t="s">
        <v>55</v>
      </c>
      <c r="C29" s="8" t="s">
        <v>39</v>
      </c>
      <c r="D29" t="s">
        <v>30</v>
      </c>
      <c r="E29" s="4">
        <v>170593.2</v>
      </c>
      <c r="F29" s="4">
        <v>226633.06620000003</v>
      </c>
    </row>
    <row r="30" spans="2:6" ht="15" x14ac:dyDescent="0.25">
      <c r="B30" s="8" t="s">
        <v>55</v>
      </c>
      <c r="C30" s="8" t="s">
        <v>39</v>
      </c>
      <c r="D30" t="s">
        <v>31</v>
      </c>
      <c r="E30" s="4">
        <v>294662.89999999997</v>
      </c>
      <c r="F30" s="4">
        <v>391459.66264999995</v>
      </c>
    </row>
    <row r="31" spans="2:6" ht="15" x14ac:dyDescent="0.25">
      <c r="B31" s="8" t="s">
        <v>55</v>
      </c>
      <c r="C31" s="8" t="s">
        <v>39</v>
      </c>
      <c r="D31" t="s">
        <v>32</v>
      </c>
      <c r="E31" s="4">
        <v>861094.40000000002</v>
      </c>
      <c r="F31" s="4">
        <v>1143963.9103999999</v>
      </c>
    </row>
    <row r="32" spans="2:6" ht="15" x14ac:dyDescent="0.25">
      <c r="B32" s="8" t="s">
        <v>56</v>
      </c>
      <c r="C32" s="8" t="s">
        <v>33</v>
      </c>
      <c r="D32" t="s">
        <v>30</v>
      </c>
      <c r="E32" s="4">
        <v>174017.4</v>
      </c>
      <c r="F32" s="4">
        <v>231182.1159</v>
      </c>
    </row>
    <row r="33" spans="2:6" ht="15" x14ac:dyDescent="0.25">
      <c r="B33" s="8" t="s">
        <v>56</v>
      </c>
      <c r="C33" s="8" t="s">
        <v>33</v>
      </c>
      <c r="D33" t="s">
        <v>31</v>
      </c>
      <c r="E33" s="4">
        <v>483685</v>
      </c>
      <c r="F33" s="4">
        <v>642575.52249999996</v>
      </c>
    </row>
    <row r="34" spans="2:6" ht="15" x14ac:dyDescent="0.25">
      <c r="B34" s="8" t="s">
        <v>56</v>
      </c>
      <c r="C34" s="8" t="s">
        <v>33</v>
      </c>
      <c r="D34" t="s">
        <v>32</v>
      </c>
      <c r="E34" s="4">
        <v>178395.7</v>
      </c>
      <c r="F34" s="4">
        <v>236998.68745000003</v>
      </c>
    </row>
    <row r="35" spans="2:6" ht="15" x14ac:dyDescent="0.25">
      <c r="B35" s="8" t="s">
        <v>56</v>
      </c>
      <c r="C35" s="8" t="s">
        <v>43</v>
      </c>
      <c r="D35" t="s">
        <v>30</v>
      </c>
      <c r="E35" s="4">
        <v>80899.100000000006</v>
      </c>
      <c r="F35" s="4">
        <v>107474.45435000001</v>
      </c>
    </row>
    <row r="36" spans="2:6" ht="15" x14ac:dyDescent="0.25">
      <c r="B36" s="8" t="s">
        <v>56</v>
      </c>
      <c r="C36" s="8" t="s">
        <v>43</v>
      </c>
      <c r="D36" t="s">
        <v>31</v>
      </c>
      <c r="E36" s="4">
        <v>157395.90000000002</v>
      </c>
      <c r="F36" s="4">
        <v>209100.45315000004</v>
      </c>
    </row>
    <row r="37" spans="2:6" ht="15" x14ac:dyDescent="0.25">
      <c r="B37" s="8" t="s">
        <v>56</v>
      </c>
      <c r="C37" s="8" t="s">
        <v>43</v>
      </c>
      <c r="D37" t="s">
        <v>32</v>
      </c>
      <c r="E37" s="4">
        <v>120113.2</v>
      </c>
      <c r="F37" s="4">
        <v>159570.38620000001</v>
      </c>
    </row>
    <row r="38" spans="2:6" ht="15" x14ac:dyDescent="0.25">
      <c r="B38" s="8" t="s">
        <v>56</v>
      </c>
      <c r="C38" s="8" t="s">
        <v>37</v>
      </c>
      <c r="D38" t="s">
        <v>30</v>
      </c>
      <c r="E38" s="4">
        <v>40302.899999999994</v>
      </c>
      <c r="F38" s="4">
        <v>53542.402649999996</v>
      </c>
    </row>
    <row r="39" spans="2:6" ht="15" x14ac:dyDescent="0.25">
      <c r="B39" s="8" t="s">
        <v>56</v>
      </c>
      <c r="C39" s="8" t="s">
        <v>37</v>
      </c>
      <c r="D39" t="s">
        <v>31</v>
      </c>
      <c r="E39" s="4">
        <v>88487</v>
      </c>
      <c r="F39" s="4">
        <v>117554.9795</v>
      </c>
    </row>
    <row r="40" spans="2:6" ht="15" x14ac:dyDescent="0.25">
      <c r="B40" s="8" t="s">
        <v>56</v>
      </c>
      <c r="C40" s="8" t="s">
        <v>37</v>
      </c>
      <c r="D40" t="s">
        <v>32</v>
      </c>
      <c r="E40" s="4">
        <v>75757.099999999991</v>
      </c>
      <c r="F40" s="4">
        <v>100643.30734999999</v>
      </c>
    </row>
    <row r="41" spans="2:6" ht="15" x14ac:dyDescent="0.25">
      <c r="B41" s="8" t="s">
        <v>56</v>
      </c>
      <c r="C41" s="8" t="s">
        <v>35</v>
      </c>
      <c r="D41" t="s">
        <v>30</v>
      </c>
      <c r="E41" s="4">
        <v>797.1</v>
      </c>
      <c r="F41" s="4">
        <v>797.1</v>
      </c>
    </row>
    <row r="42" spans="2:6" ht="15" x14ac:dyDescent="0.25">
      <c r="B42" s="8" t="s">
        <v>56</v>
      </c>
      <c r="C42" s="8" t="s">
        <v>35</v>
      </c>
      <c r="D42" t="s">
        <v>31</v>
      </c>
      <c r="E42" s="4">
        <v>1531.1999999999998</v>
      </c>
      <c r="F42" s="4">
        <v>1531.1999999999998</v>
      </c>
    </row>
    <row r="43" spans="2:6" ht="15" x14ac:dyDescent="0.25">
      <c r="B43" s="8" t="s">
        <v>56</v>
      </c>
      <c r="C43" s="8" t="s">
        <v>35</v>
      </c>
      <c r="D43" t="s">
        <v>32</v>
      </c>
      <c r="E43" s="4">
        <v>1466.8000000000002</v>
      </c>
      <c r="F43" s="4">
        <v>1466.8000000000002</v>
      </c>
    </row>
    <row r="44" spans="2:6" ht="15" x14ac:dyDescent="0.25">
      <c r="B44" s="8" t="s">
        <v>56</v>
      </c>
      <c r="C44" s="8" t="s">
        <v>39</v>
      </c>
      <c r="D44" t="s">
        <v>30</v>
      </c>
      <c r="E44" s="4">
        <v>152756.08600000001</v>
      </c>
      <c r="F44" s="4">
        <v>202936.46025100001</v>
      </c>
    </row>
    <row r="45" spans="2:6" ht="15" x14ac:dyDescent="0.25">
      <c r="B45" s="8" t="s">
        <v>56</v>
      </c>
      <c r="C45" s="8" t="s">
        <v>39</v>
      </c>
      <c r="D45" t="s">
        <v>31</v>
      </c>
      <c r="E45" s="4">
        <v>324576.21499999997</v>
      </c>
      <c r="F45" s="4">
        <v>431199.50162749994</v>
      </c>
    </row>
    <row r="46" spans="2:6" ht="15" x14ac:dyDescent="0.25">
      <c r="B46" s="8" t="s">
        <v>56</v>
      </c>
      <c r="C46" s="8" t="s">
        <v>39</v>
      </c>
      <c r="D46" t="s">
        <v>32</v>
      </c>
      <c r="E46" s="4">
        <v>713313.09999999986</v>
      </c>
      <c r="F46" s="4">
        <v>947636.45334999985</v>
      </c>
    </row>
    <row r="47" spans="2:6" ht="15" x14ac:dyDescent="0.25">
      <c r="B47" s="8" t="s">
        <v>57</v>
      </c>
      <c r="C47" s="8" t="s">
        <v>33</v>
      </c>
      <c r="D47" t="s">
        <v>30</v>
      </c>
      <c r="E47" s="4">
        <v>0</v>
      </c>
      <c r="F47" s="4">
        <v>0</v>
      </c>
    </row>
    <row r="48" spans="2:6" ht="15" x14ac:dyDescent="0.25">
      <c r="B48" s="8" t="s">
        <v>57</v>
      </c>
      <c r="C48" s="8" t="s">
        <v>33</v>
      </c>
      <c r="D48" t="s">
        <v>31</v>
      </c>
      <c r="E48" s="4">
        <v>0</v>
      </c>
      <c r="F48" s="4">
        <v>0</v>
      </c>
    </row>
    <row r="49" spans="2:6" ht="15" x14ac:dyDescent="0.25">
      <c r="B49" s="8" t="s">
        <v>57</v>
      </c>
      <c r="C49" s="8" t="s">
        <v>33</v>
      </c>
      <c r="D49" t="s">
        <v>32</v>
      </c>
      <c r="E49" s="4">
        <v>0</v>
      </c>
      <c r="F49" s="4">
        <v>0</v>
      </c>
    </row>
    <row r="50" spans="2:6" ht="15" x14ac:dyDescent="0.25">
      <c r="B50" s="8" t="s">
        <v>57</v>
      </c>
      <c r="C50" s="8" t="s">
        <v>43</v>
      </c>
      <c r="D50" t="s">
        <v>30</v>
      </c>
      <c r="E50" s="4">
        <v>0</v>
      </c>
      <c r="F50" s="4">
        <v>0</v>
      </c>
    </row>
    <row r="51" spans="2:6" ht="15" x14ac:dyDescent="0.25">
      <c r="B51" s="8" t="s">
        <v>57</v>
      </c>
      <c r="C51" s="8" t="s">
        <v>43</v>
      </c>
      <c r="D51" t="s">
        <v>31</v>
      </c>
      <c r="E51" s="4">
        <v>0</v>
      </c>
      <c r="F51" s="4">
        <v>0</v>
      </c>
    </row>
    <row r="52" spans="2:6" ht="15" x14ac:dyDescent="0.25">
      <c r="B52" s="8" t="s">
        <v>57</v>
      </c>
      <c r="C52" s="8" t="s">
        <v>43</v>
      </c>
      <c r="D52" t="s">
        <v>32</v>
      </c>
      <c r="E52" s="4">
        <v>0</v>
      </c>
      <c r="F52" s="4">
        <v>0</v>
      </c>
    </row>
    <row r="53" spans="2:6" ht="15" x14ac:dyDescent="0.25">
      <c r="B53" s="8" t="s">
        <v>57</v>
      </c>
      <c r="C53" s="8" t="s">
        <v>37</v>
      </c>
      <c r="D53" t="s">
        <v>30</v>
      </c>
      <c r="E53" s="4">
        <v>0</v>
      </c>
      <c r="F53" s="4">
        <v>0</v>
      </c>
    </row>
    <row r="54" spans="2:6" ht="15" x14ac:dyDescent="0.25">
      <c r="B54" s="8" t="s">
        <v>57</v>
      </c>
      <c r="C54" s="8" t="s">
        <v>37</v>
      </c>
      <c r="D54" t="s">
        <v>31</v>
      </c>
      <c r="E54" s="4">
        <v>0</v>
      </c>
      <c r="F54" s="4">
        <v>0</v>
      </c>
    </row>
    <row r="55" spans="2:6" ht="15" x14ac:dyDescent="0.25">
      <c r="B55" s="8" t="s">
        <v>57</v>
      </c>
      <c r="C55" s="8" t="s">
        <v>37</v>
      </c>
      <c r="D55" t="s">
        <v>32</v>
      </c>
      <c r="E55" s="4">
        <v>0</v>
      </c>
      <c r="F55" s="4">
        <v>0</v>
      </c>
    </row>
    <row r="56" spans="2:6" ht="15" x14ac:dyDescent="0.25">
      <c r="B56" s="8" t="s">
        <v>57</v>
      </c>
      <c r="C56" s="8" t="s">
        <v>35</v>
      </c>
      <c r="D56" t="s">
        <v>30</v>
      </c>
      <c r="E56" s="4">
        <v>0</v>
      </c>
      <c r="F56" s="4">
        <v>0</v>
      </c>
    </row>
    <row r="57" spans="2:6" ht="15" x14ac:dyDescent="0.25">
      <c r="B57" s="8" t="s">
        <v>57</v>
      </c>
      <c r="C57" s="8" t="s">
        <v>35</v>
      </c>
      <c r="D57" t="s">
        <v>31</v>
      </c>
      <c r="E57" s="4">
        <v>0</v>
      </c>
      <c r="F57" s="4">
        <v>0</v>
      </c>
    </row>
    <row r="58" spans="2:6" ht="15" x14ac:dyDescent="0.25">
      <c r="B58" s="8" t="s">
        <v>57</v>
      </c>
      <c r="C58" s="8" t="s">
        <v>35</v>
      </c>
      <c r="D58" t="s">
        <v>32</v>
      </c>
      <c r="E58" s="4">
        <v>0</v>
      </c>
      <c r="F58" s="4">
        <v>0</v>
      </c>
    </row>
    <row r="59" spans="2:6" ht="15" x14ac:dyDescent="0.25">
      <c r="B59" s="8" t="s">
        <v>57</v>
      </c>
      <c r="C59" s="8" t="s">
        <v>39</v>
      </c>
      <c r="D59" t="s">
        <v>30</v>
      </c>
      <c r="E59" s="4">
        <v>0</v>
      </c>
      <c r="F59" s="4">
        <v>0</v>
      </c>
    </row>
    <row r="60" spans="2:6" ht="15" x14ac:dyDescent="0.25">
      <c r="B60" s="8" t="s">
        <v>57</v>
      </c>
      <c r="C60" s="8" t="s">
        <v>39</v>
      </c>
      <c r="D60" t="s">
        <v>31</v>
      </c>
      <c r="E60" s="4">
        <v>0</v>
      </c>
      <c r="F60" s="4">
        <v>0</v>
      </c>
    </row>
    <row r="61" spans="2:6" ht="15" x14ac:dyDescent="0.25">
      <c r="B61" s="8" t="s">
        <v>57</v>
      </c>
      <c r="C61" s="8" t="s">
        <v>39</v>
      </c>
      <c r="D61" t="s">
        <v>32</v>
      </c>
      <c r="E61" s="4">
        <v>0</v>
      </c>
      <c r="F61" s="4">
        <v>0</v>
      </c>
    </row>
    <row r="62" spans="2:6" ht="15" x14ac:dyDescent="0.25">
      <c r="B62" s="8" t="s">
        <v>58</v>
      </c>
      <c r="C62" s="8" t="s">
        <v>33</v>
      </c>
      <c r="D62" t="s">
        <v>30</v>
      </c>
      <c r="E62" s="4">
        <v>2729548.0739999996</v>
      </c>
      <c r="F62" s="4">
        <v>1159768.5993541558</v>
      </c>
    </row>
    <row r="63" spans="2:6" ht="15" x14ac:dyDescent="0.25">
      <c r="B63" s="8" t="s">
        <v>58</v>
      </c>
      <c r="C63" s="8" t="s">
        <v>33</v>
      </c>
      <c r="D63" t="s">
        <v>31</v>
      </c>
      <c r="E63" s="4">
        <v>4358497.6940000011</v>
      </c>
      <c r="F63" s="4">
        <v>1851899.5191944365</v>
      </c>
    </row>
    <row r="64" spans="2:6" ht="15" x14ac:dyDescent="0.25">
      <c r="B64" s="8" t="s">
        <v>58</v>
      </c>
      <c r="C64" s="8" t="s">
        <v>33</v>
      </c>
      <c r="D64" t="s">
        <v>32</v>
      </c>
      <c r="E64" s="4">
        <v>2569661.2889999999</v>
      </c>
      <c r="F64" s="4">
        <v>1091833.6637283659</v>
      </c>
    </row>
    <row r="65" spans="2:6" ht="15" x14ac:dyDescent="0.25">
      <c r="B65" s="8" t="s">
        <v>58</v>
      </c>
      <c r="C65" s="8" t="s">
        <v>43</v>
      </c>
      <c r="D65" t="s">
        <v>30</v>
      </c>
      <c r="E65" s="4">
        <v>1040789.9520000003</v>
      </c>
      <c r="F65" s="4">
        <v>442225.40586508811</v>
      </c>
    </row>
    <row r="66" spans="2:6" ht="15" x14ac:dyDescent="0.25">
      <c r="B66" s="8" t="s">
        <v>58</v>
      </c>
      <c r="C66" s="8" t="s">
        <v>43</v>
      </c>
      <c r="D66" t="s">
        <v>31</v>
      </c>
      <c r="E66" s="4">
        <v>2041204.7789999999</v>
      </c>
      <c r="F66" s="4">
        <v>867295.66336842591</v>
      </c>
    </row>
    <row r="67" spans="2:6" ht="15" x14ac:dyDescent="0.25">
      <c r="B67" s="8" t="s">
        <v>58</v>
      </c>
      <c r="C67" s="8" t="s">
        <v>43</v>
      </c>
      <c r="D67" t="s">
        <v>32</v>
      </c>
      <c r="E67" s="4">
        <v>1794340.3470000001</v>
      </c>
      <c r="F67" s="4">
        <v>762404.44739821798</v>
      </c>
    </row>
    <row r="68" spans="2:6" ht="15" x14ac:dyDescent="0.25">
      <c r="B68" s="8" t="s">
        <v>58</v>
      </c>
      <c r="C68" s="8" t="s">
        <v>37</v>
      </c>
      <c r="D68" t="s">
        <v>30</v>
      </c>
      <c r="E68" s="4">
        <v>527627</v>
      </c>
      <c r="F68" s="4">
        <v>224185.546538</v>
      </c>
    </row>
    <row r="69" spans="2:6" ht="15" x14ac:dyDescent="0.25">
      <c r="B69" s="8" t="s">
        <v>58</v>
      </c>
      <c r="C69" s="8" t="s">
        <v>37</v>
      </c>
      <c r="D69" t="s">
        <v>31</v>
      </c>
      <c r="E69" s="4">
        <v>917785.15800000005</v>
      </c>
      <c r="F69" s="4">
        <v>389961.40692325204</v>
      </c>
    </row>
    <row r="70" spans="2:6" ht="15" x14ac:dyDescent="0.25">
      <c r="B70" s="8" t="s">
        <v>58</v>
      </c>
      <c r="C70" s="8" t="s">
        <v>37</v>
      </c>
      <c r="D70" t="s">
        <v>32</v>
      </c>
      <c r="E70" s="4">
        <v>1072424.7180000001</v>
      </c>
      <c r="F70" s="4">
        <v>455666.82812989206</v>
      </c>
    </row>
    <row r="71" spans="2:6" ht="15" x14ac:dyDescent="0.25">
      <c r="B71" s="8" t="s">
        <v>58</v>
      </c>
      <c r="C71" s="8" t="s">
        <v>35</v>
      </c>
      <c r="D71" t="s">
        <v>30</v>
      </c>
      <c r="E71" s="4">
        <v>15729.514999999999</v>
      </c>
      <c r="F71" s="4">
        <v>15729.514999999999</v>
      </c>
    </row>
    <row r="72" spans="2:6" ht="15" x14ac:dyDescent="0.25">
      <c r="B72" s="8" t="s">
        <v>58</v>
      </c>
      <c r="C72" s="8" t="s">
        <v>35</v>
      </c>
      <c r="D72" t="s">
        <v>31</v>
      </c>
      <c r="E72" s="4">
        <v>42474.075000000004</v>
      </c>
      <c r="F72" s="4">
        <v>42474.075000000004</v>
      </c>
    </row>
    <row r="73" spans="2:6" ht="15" x14ac:dyDescent="0.25">
      <c r="B73" s="8" t="s">
        <v>58</v>
      </c>
      <c r="C73" s="8" t="s">
        <v>35</v>
      </c>
      <c r="D73" t="s">
        <v>32</v>
      </c>
      <c r="E73" s="4">
        <v>35500.135999999999</v>
      </c>
      <c r="F73" s="4">
        <v>35500.135999999999</v>
      </c>
    </row>
    <row r="74" spans="2:6" ht="15" x14ac:dyDescent="0.25">
      <c r="B74" s="8" t="s">
        <v>58</v>
      </c>
      <c r="C74" s="8" t="s">
        <v>39</v>
      </c>
      <c r="D74" t="s">
        <v>30</v>
      </c>
      <c r="E74" s="4">
        <v>4325563.6460000006</v>
      </c>
      <c r="F74" s="4">
        <v>1837906.0398035243</v>
      </c>
    </row>
    <row r="75" spans="2:6" ht="15" x14ac:dyDescent="0.25">
      <c r="B75" s="8" t="s">
        <v>58</v>
      </c>
      <c r="C75" s="8" t="s">
        <v>39</v>
      </c>
      <c r="D75" t="s">
        <v>31</v>
      </c>
      <c r="E75" s="4">
        <v>3117982.4069999992</v>
      </c>
      <c r="F75" s="4">
        <v>1324812.0168398577</v>
      </c>
    </row>
    <row r="76" spans="2:6" ht="15" x14ac:dyDescent="0.25">
      <c r="B76" s="8" t="s">
        <v>58</v>
      </c>
      <c r="C76" s="8" t="s">
        <v>39</v>
      </c>
      <c r="D76" t="s">
        <v>32</v>
      </c>
      <c r="E76" s="4">
        <v>10101658.283</v>
      </c>
      <c r="F76" s="4">
        <v>4292133.9944970021</v>
      </c>
    </row>
    <row r="77" spans="2:6" ht="15" x14ac:dyDescent="0.25">
      <c r="B77" s="8" t="s">
        <v>59</v>
      </c>
      <c r="C77" s="8" t="s">
        <v>33</v>
      </c>
      <c r="D77" t="s">
        <v>30</v>
      </c>
      <c r="E77" s="4">
        <v>809589.39800000004</v>
      </c>
      <c r="F77" s="4">
        <v>732152.98167069803</v>
      </c>
    </row>
    <row r="78" spans="2:6" ht="15" x14ac:dyDescent="0.25">
      <c r="B78" s="8" t="s">
        <v>59</v>
      </c>
      <c r="C78" s="8" t="s">
        <v>33</v>
      </c>
      <c r="D78" t="s">
        <v>31</v>
      </c>
      <c r="E78" s="4">
        <v>1717053.9190000002</v>
      </c>
      <c r="F78" s="4">
        <v>1552819.4287015693</v>
      </c>
    </row>
    <row r="79" spans="2:6" ht="15" x14ac:dyDescent="0.25">
      <c r="B79" s="8" t="s">
        <v>59</v>
      </c>
      <c r="C79" s="8" t="s">
        <v>33</v>
      </c>
      <c r="D79" t="s">
        <v>32</v>
      </c>
      <c r="E79" s="4">
        <v>1069499.1470000001</v>
      </c>
      <c r="F79" s="4">
        <v>967202.62308859709</v>
      </c>
    </row>
    <row r="80" spans="2:6" ht="15" x14ac:dyDescent="0.25">
      <c r="B80" s="8" t="s">
        <v>59</v>
      </c>
      <c r="C80" s="8" t="s">
        <v>43</v>
      </c>
      <c r="D80" t="s">
        <v>30</v>
      </c>
      <c r="E80" s="4">
        <v>343832.32999999996</v>
      </c>
      <c r="F80" s="4">
        <v>310945.11146782996</v>
      </c>
    </row>
    <row r="81" spans="2:6" ht="15" x14ac:dyDescent="0.25">
      <c r="B81" s="8" t="s">
        <v>59</v>
      </c>
      <c r="C81" s="8" t="s">
        <v>43</v>
      </c>
      <c r="D81" t="s">
        <v>31</v>
      </c>
      <c r="E81" s="4">
        <v>793982.94299999997</v>
      </c>
      <c r="F81" s="4">
        <v>718039.26848499302</v>
      </c>
    </row>
    <row r="82" spans="2:6" ht="15" x14ac:dyDescent="0.25">
      <c r="B82" s="8" t="s">
        <v>59</v>
      </c>
      <c r="C82" s="8" t="s">
        <v>43</v>
      </c>
      <c r="D82" t="s">
        <v>32</v>
      </c>
      <c r="E82" s="4">
        <v>714917.53399999999</v>
      </c>
      <c r="F82" s="4">
        <v>646536.38679043401</v>
      </c>
    </row>
    <row r="83" spans="2:6" ht="15" x14ac:dyDescent="0.25">
      <c r="B83" s="8" t="s">
        <v>59</v>
      </c>
      <c r="C83" s="8" t="s">
        <v>37</v>
      </c>
      <c r="D83" t="s">
        <v>30</v>
      </c>
      <c r="E83" s="4">
        <v>207411.10200000001</v>
      </c>
      <c r="F83" s="4">
        <v>187572.43750480202</v>
      </c>
    </row>
    <row r="84" spans="2:6" ht="15" x14ac:dyDescent="0.25">
      <c r="B84" s="8" t="s">
        <v>59</v>
      </c>
      <c r="C84" s="8" t="s">
        <v>37</v>
      </c>
      <c r="D84" t="s">
        <v>31</v>
      </c>
      <c r="E84" s="4">
        <v>403263.45399999997</v>
      </c>
      <c r="F84" s="4">
        <v>364691.70788835397</v>
      </c>
    </row>
    <row r="85" spans="2:6" ht="15" x14ac:dyDescent="0.25">
      <c r="B85" s="8" t="s">
        <v>59</v>
      </c>
      <c r="C85" s="8" t="s">
        <v>37</v>
      </c>
      <c r="D85" t="s">
        <v>32</v>
      </c>
      <c r="E85" s="4">
        <v>377258.54499999998</v>
      </c>
      <c r="F85" s="4">
        <v>341174.142429295</v>
      </c>
    </row>
    <row r="86" spans="2:6" ht="15" x14ac:dyDescent="0.25">
      <c r="B86" s="8" t="s">
        <v>59</v>
      </c>
      <c r="C86" s="8" t="s">
        <v>35</v>
      </c>
      <c r="D86" t="s">
        <v>30</v>
      </c>
      <c r="E86" s="4">
        <v>3396.3080000000009</v>
      </c>
      <c r="F86" s="4">
        <v>3396.3080000000009</v>
      </c>
    </row>
    <row r="87" spans="2:6" ht="15" x14ac:dyDescent="0.25">
      <c r="B87" s="8" t="s">
        <v>59</v>
      </c>
      <c r="C87" s="8" t="s">
        <v>35</v>
      </c>
      <c r="D87" t="s">
        <v>31</v>
      </c>
      <c r="E87" s="4">
        <v>6325.576</v>
      </c>
      <c r="F87" s="4">
        <v>6325.576</v>
      </c>
    </row>
    <row r="88" spans="2:6" ht="15" x14ac:dyDescent="0.25">
      <c r="B88" s="8" t="s">
        <v>59</v>
      </c>
      <c r="C88" s="8" t="s">
        <v>35</v>
      </c>
      <c r="D88" t="s">
        <v>32</v>
      </c>
      <c r="E88" s="4">
        <v>7071.8550000000005</v>
      </c>
      <c r="F88" s="4">
        <v>7071.8550000000005</v>
      </c>
    </row>
    <row r="89" spans="2:6" ht="15" x14ac:dyDescent="0.25">
      <c r="B89" s="8" t="s">
        <v>59</v>
      </c>
      <c r="C89" s="8" t="s">
        <v>39</v>
      </c>
      <c r="D89" t="s">
        <v>30</v>
      </c>
      <c r="E89" s="4">
        <v>293756.95800000004</v>
      </c>
      <c r="F89" s="4">
        <v>265659.39872425806</v>
      </c>
    </row>
    <row r="90" spans="2:6" ht="15" x14ac:dyDescent="0.25">
      <c r="B90" s="8" t="s">
        <v>59</v>
      </c>
      <c r="C90" s="8" t="s">
        <v>39</v>
      </c>
      <c r="D90" t="s">
        <v>31</v>
      </c>
      <c r="E90" s="4">
        <v>1276200.8440000003</v>
      </c>
      <c r="F90" s="4">
        <v>1154133.5094722442</v>
      </c>
    </row>
    <row r="91" spans="2:6" ht="15" x14ac:dyDescent="0.25">
      <c r="B91" s="8" t="s">
        <v>59</v>
      </c>
      <c r="C91" s="8" t="s">
        <v>39</v>
      </c>
      <c r="D91" t="s">
        <v>32</v>
      </c>
      <c r="E91" s="4">
        <v>2749641.1940000001</v>
      </c>
      <c r="F91" s="4">
        <v>2486640.7634350942</v>
      </c>
    </row>
    <row r="92" spans="2:6" ht="15" x14ac:dyDescent="0.25">
      <c r="B92" s="8" t="s">
        <v>60</v>
      </c>
      <c r="C92" s="8" t="s">
        <v>33</v>
      </c>
      <c r="D92" t="s">
        <v>30</v>
      </c>
      <c r="E92" s="4">
        <v>250836.12300000002</v>
      </c>
      <c r="F92" s="4">
        <v>274111.20685317001</v>
      </c>
    </row>
    <row r="93" spans="2:6" ht="15" x14ac:dyDescent="0.25">
      <c r="B93" s="8" t="s">
        <v>60</v>
      </c>
      <c r="C93" s="8" t="s">
        <v>33</v>
      </c>
      <c r="D93" t="s">
        <v>31</v>
      </c>
      <c r="E93" s="4">
        <v>728092.63299999991</v>
      </c>
      <c r="F93" s="4">
        <v>795652.34841606987</v>
      </c>
    </row>
    <row r="94" spans="2:6" ht="15" x14ac:dyDescent="0.25">
      <c r="B94" s="8" t="s">
        <v>60</v>
      </c>
      <c r="C94" s="8" t="s">
        <v>33</v>
      </c>
      <c r="D94" t="s">
        <v>32</v>
      </c>
      <c r="E94" s="4">
        <v>300974.18699999998</v>
      </c>
      <c r="F94" s="4">
        <v>328901.58181172993</v>
      </c>
    </row>
    <row r="95" spans="2:6" ht="15" x14ac:dyDescent="0.25">
      <c r="B95" s="8" t="s">
        <v>60</v>
      </c>
      <c r="C95" s="8" t="s">
        <v>43</v>
      </c>
      <c r="D95" t="s">
        <v>30</v>
      </c>
      <c r="E95" s="4">
        <v>106819.83899999999</v>
      </c>
      <c r="F95" s="4">
        <v>116731.65186080999</v>
      </c>
    </row>
    <row r="96" spans="2:6" ht="15" x14ac:dyDescent="0.25">
      <c r="B96" s="8" t="s">
        <v>60</v>
      </c>
      <c r="C96" s="8" t="s">
        <v>43</v>
      </c>
      <c r="D96" t="s">
        <v>31</v>
      </c>
      <c r="E96" s="4">
        <v>312836.21899999992</v>
      </c>
      <c r="F96" s="4">
        <v>341864.2917610099</v>
      </c>
    </row>
    <row r="97" spans="2:8" ht="15" x14ac:dyDescent="0.25">
      <c r="B97" s="8" t="s">
        <v>60</v>
      </c>
      <c r="C97" s="8" t="s">
        <v>43</v>
      </c>
      <c r="D97" t="s">
        <v>32</v>
      </c>
      <c r="E97" s="4">
        <v>203092.36600000001</v>
      </c>
      <c r="F97" s="4">
        <v>221937.30664113999</v>
      </c>
    </row>
    <row r="98" spans="2:8" ht="15" x14ac:dyDescent="0.25">
      <c r="B98" s="8" t="s">
        <v>60</v>
      </c>
      <c r="C98" s="8" t="s">
        <v>37</v>
      </c>
      <c r="D98" t="s">
        <v>30</v>
      </c>
      <c r="E98" s="4">
        <v>62712.844000000005</v>
      </c>
      <c r="F98" s="4">
        <v>68531.968794760003</v>
      </c>
    </row>
    <row r="99" spans="2:8" ht="15" x14ac:dyDescent="0.25">
      <c r="B99" s="8" t="s">
        <v>60</v>
      </c>
      <c r="C99" s="8" t="s">
        <v>37</v>
      </c>
      <c r="D99" t="s">
        <v>31</v>
      </c>
      <c r="E99" s="4">
        <v>162124.14399999997</v>
      </c>
      <c r="F99" s="4">
        <v>177167.64332175997</v>
      </c>
    </row>
    <row r="100" spans="2:8" ht="15" x14ac:dyDescent="0.25">
      <c r="B100" s="8" t="s">
        <v>60</v>
      </c>
      <c r="C100" s="8" t="s">
        <v>37</v>
      </c>
      <c r="D100" t="s">
        <v>32</v>
      </c>
      <c r="E100" s="4">
        <v>131364.50499999998</v>
      </c>
      <c r="F100" s="4">
        <v>143553.81741894997</v>
      </c>
    </row>
    <row r="101" spans="2:8" ht="15" x14ac:dyDescent="0.25">
      <c r="B101" s="8" t="s">
        <v>60</v>
      </c>
      <c r="C101" s="8" t="s">
        <v>35</v>
      </c>
      <c r="D101" t="s">
        <v>30</v>
      </c>
      <c r="E101" s="4">
        <v>921.84899999999993</v>
      </c>
      <c r="F101" s="4">
        <v>921.84899999999993</v>
      </c>
    </row>
    <row r="102" spans="2:8" ht="15" x14ac:dyDescent="0.25">
      <c r="B102" s="8" t="s">
        <v>60</v>
      </c>
      <c r="C102" s="8" t="s">
        <v>35</v>
      </c>
      <c r="D102" t="s">
        <v>31</v>
      </c>
      <c r="E102" s="4">
        <v>1566.3000000000002</v>
      </c>
      <c r="F102" s="4">
        <v>1566.3000000000002</v>
      </c>
    </row>
    <row r="103" spans="2:8" ht="15" x14ac:dyDescent="0.25">
      <c r="B103" s="8" t="s">
        <v>60</v>
      </c>
      <c r="C103" s="8" t="s">
        <v>35</v>
      </c>
      <c r="D103" t="s">
        <v>32</v>
      </c>
      <c r="E103" s="4">
        <v>1672.5619999999999</v>
      </c>
      <c r="F103" s="4">
        <v>1672.5619999999999</v>
      </c>
    </row>
    <row r="104" spans="2:8" ht="15" x14ac:dyDescent="0.25">
      <c r="B104" s="8" t="s">
        <v>60</v>
      </c>
      <c r="C104" s="8" t="s">
        <v>39</v>
      </c>
      <c r="D104" t="s">
        <v>30</v>
      </c>
      <c r="E104" s="4">
        <v>203747.21799999996</v>
      </c>
      <c r="F104" s="4">
        <v>222652.92235821995</v>
      </c>
    </row>
    <row r="105" spans="2:8" ht="15" x14ac:dyDescent="0.25">
      <c r="B105" s="8" t="s">
        <v>60</v>
      </c>
      <c r="C105" s="8" t="s">
        <v>39</v>
      </c>
      <c r="D105" t="s">
        <v>31</v>
      </c>
      <c r="E105" s="4">
        <v>433587.58399999992</v>
      </c>
      <c r="F105" s="4">
        <v>473820.1759193599</v>
      </c>
    </row>
    <row r="106" spans="2:8" ht="15" x14ac:dyDescent="0.25">
      <c r="B106" s="8" t="s">
        <v>60</v>
      </c>
      <c r="C106" s="8" t="s">
        <v>39</v>
      </c>
      <c r="D106" t="s">
        <v>32</v>
      </c>
      <c r="E106" s="4">
        <v>1204988.652</v>
      </c>
      <c r="F106" s="4">
        <v>1316799.5490190799</v>
      </c>
    </row>
    <row r="107" spans="2:8" ht="15" x14ac:dyDescent="0.25">
      <c r="B107" s="8" t="s">
        <v>61</v>
      </c>
      <c r="C107" s="8" t="s">
        <v>33</v>
      </c>
      <c r="D107" t="s">
        <v>30</v>
      </c>
      <c r="E107" s="4">
        <v>120927030.01000001</v>
      </c>
      <c r="F107" s="4">
        <v>19684139.16393777</v>
      </c>
    </row>
    <row r="108" spans="2:8" ht="15" x14ac:dyDescent="0.25">
      <c r="B108" s="8" t="s">
        <v>61</v>
      </c>
      <c r="C108" s="8" t="s">
        <v>33</v>
      </c>
      <c r="D108" t="s">
        <v>31</v>
      </c>
      <c r="E108" s="4">
        <v>61740045.18</v>
      </c>
      <c r="F108" s="4">
        <v>10049859.33426486</v>
      </c>
    </row>
    <row r="109" spans="2:8" ht="15" x14ac:dyDescent="0.25">
      <c r="B109" s="8" t="s">
        <v>61</v>
      </c>
      <c r="C109" s="8" t="s">
        <v>33</v>
      </c>
      <c r="D109" t="s">
        <v>32</v>
      </c>
      <c r="E109" s="4">
        <v>12354963.030000001</v>
      </c>
      <c r="F109" s="4">
        <v>2011103.8171343103</v>
      </c>
    </row>
    <row r="110" spans="2:8" ht="15" x14ac:dyDescent="0.25">
      <c r="B110" s="8" t="s">
        <v>61</v>
      </c>
      <c r="C110" s="8" t="s">
        <v>43</v>
      </c>
      <c r="D110" t="s">
        <v>30</v>
      </c>
      <c r="E110" s="4">
        <v>38771582.264000006</v>
      </c>
      <c r="F110" s="4">
        <v>6311121.8461871296</v>
      </c>
    </row>
    <row r="111" spans="2:8" ht="15" x14ac:dyDescent="0.25">
      <c r="B111" s="8" t="s">
        <v>61</v>
      </c>
      <c r="C111" s="8" t="s">
        <v>43</v>
      </c>
      <c r="D111" t="s">
        <v>31</v>
      </c>
      <c r="E111" s="4">
        <v>18327805.109999999</v>
      </c>
      <c r="F111" s="4">
        <v>2983345.1323904698</v>
      </c>
    </row>
    <row r="112" spans="2:8" ht="15" x14ac:dyDescent="0.25">
      <c r="B112" s="8" t="s">
        <v>61</v>
      </c>
      <c r="C112" s="8" t="s">
        <v>43</v>
      </c>
      <c r="D112" t="s">
        <v>32</v>
      </c>
      <c r="E112" s="4">
        <v>6078966.9800000004</v>
      </c>
      <c r="F112" s="4">
        <v>989516.00810346007</v>
      </c>
      <c r="H112">
        <f>F119/F107</f>
        <v>0.71935597469652945</v>
      </c>
    </row>
    <row r="113" spans="2:8" ht="15" x14ac:dyDescent="0.25">
      <c r="B113" s="8" t="s">
        <v>61</v>
      </c>
      <c r="C113" s="8" t="s">
        <v>37</v>
      </c>
      <c r="D113" t="s">
        <v>30</v>
      </c>
      <c r="E113" s="4">
        <v>20099340.993999995</v>
      </c>
      <c r="F113" s="4">
        <v>3271710.4289803375</v>
      </c>
      <c r="H113">
        <f t="shared" ref="H113:H114" si="0">F120/F108</f>
        <v>1.6933147592814899</v>
      </c>
    </row>
    <row r="114" spans="2:8" ht="15" x14ac:dyDescent="0.25">
      <c r="B114" s="8" t="s">
        <v>61</v>
      </c>
      <c r="C114" s="8" t="s">
        <v>37</v>
      </c>
      <c r="D114" t="s">
        <v>31</v>
      </c>
      <c r="E114" s="4">
        <v>9540972.0100000016</v>
      </c>
      <c r="F114" s="4">
        <v>1553050.8008717704</v>
      </c>
      <c r="H114">
        <f t="shared" si="0"/>
        <v>0.85593885180569396</v>
      </c>
    </row>
    <row r="115" spans="2:8" ht="15" x14ac:dyDescent="0.25">
      <c r="B115" s="8" t="s">
        <v>61</v>
      </c>
      <c r="C115" s="8" t="s">
        <v>37</v>
      </c>
      <c r="D115" t="s">
        <v>32</v>
      </c>
      <c r="E115" s="4">
        <v>5167032.28</v>
      </c>
      <c r="F115" s="4">
        <v>841074.01344156009</v>
      </c>
    </row>
    <row r="116" spans="2:8" ht="15" x14ac:dyDescent="0.25">
      <c r="B116" s="8" t="s">
        <v>61</v>
      </c>
      <c r="C116" s="8" t="s">
        <v>35</v>
      </c>
      <c r="D116" t="s">
        <v>30</v>
      </c>
      <c r="E116" s="4">
        <v>0</v>
      </c>
      <c r="F116" s="4">
        <v>0</v>
      </c>
    </row>
    <row r="117" spans="2:8" ht="15" x14ac:dyDescent="0.25">
      <c r="B117" s="8" t="s">
        <v>61</v>
      </c>
      <c r="C117" s="8" t="s">
        <v>35</v>
      </c>
      <c r="D117" t="s">
        <v>31</v>
      </c>
      <c r="E117" s="4">
        <v>0</v>
      </c>
      <c r="F117" s="4">
        <v>0</v>
      </c>
    </row>
    <row r="118" spans="2:8" ht="15" x14ac:dyDescent="0.25">
      <c r="B118" s="8" t="s">
        <v>61</v>
      </c>
      <c r="C118" s="8" t="s">
        <v>35</v>
      </c>
      <c r="D118" t="s">
        <v>32</v>
      </c>
      <c r="E118" s="4">
        <v>0</v>
      </c>
      <c r="F118" s="4">
        <v>0</v>
      </c>
    </row>
    <row r="119" spans="2:8" ht="15" x14ac:dyDescent="0.25">
      <c r="B119" s="8" t="s">
        <v>61</v>
      </c>
      <c r="C119" s="8" t="s">
        <v>39</v>
      </c>
      <c r="D119" t="s">
        <v>30</v>
      </c>
      <c r="E119" s="4">
        <v>86989581.540000007</v>
      </c>
      <c r="F119" s="4">
        <v>14159903.114336582</v>
      </c>
    </row>
    <row r="120" spans="2:8" ht="15" x14ac:dyDescent="0.25">
      <c r="B120" s="8" t="s">
        <v>61</v>
      </c>
      <c r="C120" s="8" t="s">
        <v>39</v>
      </c>
      <c r="D120" t="s">
        <v>31</v>
      </c>
      <c r="E120" s="4">
        <v>104545329.742</v>
      </c>
      <c r="F120" s="4">
        <v>17017575.139413536</v>
      </c>
    </row>
    <row r="121" spans="2:8" ht="15" x14ac:dyDescent="0.25">
      <c r="B121" s="8" t="s">
        <v>61</v>
      </c>
      <c r="C121" s="8" t="s">
        <v>39</v>
      </c>
      <c r="D121" t="s">
        <v>32</v>
      </c>
      <c r="E121" s="4">
        <v>10575092.869999999</v>
      </c>
      <c r="F121" s="4">
        <v>1721381.8920999898</v>
      </c>
    </row>
    <row r="122" spans="2:8" ht="15" x14ac:dyDescent="0.25">
      <c r="B122" s="8" t="s">
        <v>62</v>
      </c>
      <c r="C122" s="8" t="s">
        <v>33</v>
      </c>
      <c r="D122" t="s">
        <v>30</v>
      </c>
      <c r="E122" s="4">
        <v>0</v>
      </c>
      <c r="F122" s="4">
        <v>0</v>
      </c>
    </row>
    <row r="123" spans="2:8" ht="15" x14ac:dyDescent="0.25">
      <c r="B123" s="8" t="s">
        <v>62</v>
      </c>
      <c r="C123" s="8" t="s">
        <v>33</v>
      </c>
      <c r="D123" t="s">
        <v>31</v>
      </c>
      <c r="E123" s="4">
        <v>0</v>
      </c>
      <c r="F123" s="4">
        <v>0</v>
      </c>
    </row>
    <row r="124" spans="2:8" ht="15" x14ac:dyDescent="0.25">
      <c r="B124" s="8" t="s">
        <v>62</v>
      </c>
      <c r="C124" s="8" t="s">
        <v>33</v>
      </c>
      <c r="D124" t="s">
        <v>32</v>
      </c>
      <c r="E124" s="4">
        <v>0</v>
      </c>
      <c r="F124" s="4">
        <v>0</v>
      </c>
    </row>
    <row r="125" spans="2:8" ht="15" x14ac:dyDescent="0.25">
      <c r="B125" s="8" t="s">
        <v>62</v>
      </c>
      <c r="C125" s="8" t="s">
        <v>43</v>
      </c>
      <c r="D125" t="s">
        <v>30</v>
      </c>
      <c r="E125" s="4">
        <v>0</v>
      </c>
      <c r="F125" s="4">
        <v>0</v>
      </c>
    </row>
    <row r="126" spans="2:8" ht="15" x14ac:dyDescent="0.25">
      <c r="B126" s="8" t="s">
        <v>62</v>
      </c>
      <c r="C126" s="8" t="s">
        <v>43</v>
      </c>
      <c r="D126" t="s">
        <v>31</v>
      </c>
      <c r="E126" s="4">
        <v>0</v>
      </c>
      <c r="F126" s="4">
        <v>0</v>
      </c>
    </row>
    <row r="127" spans="2:8" ht="15" x14ac:dyDescent="0.25">
      <c r="B127" s="8" t="s">
        <v>62</v>
      </c>
      <c r="C127" s="8" t="s">
        <v>43</v>
      </c>
      <c r="D127" t="s">
        <v>32</v>
      </c>
      <c r="E127" s="4">
        <v>0</v>
      </c>
      <c r="F127" s="4">
        <v>0</v>
      </c>
    </row>
    <row r="128" spans="2:8" ht="15" x14ac:dyDescent="0.25">
      <c r="B128" s="8" t="s">
        <v>62</v>
      </c>
      <c r="C128" s="8" t="s">
        <v>37</v>
      </c>
      <c r="D128" t="s">
        <v>30</v>
      </c>
      <c r="E128" s="4">
        <v>0</v>
      </c>
      <c r="F128" s="4">
        <v>0</v>
      </c>
    </row>
    <row r="129" spans="2:6" ht="15" x14ac:dyDescent="0.25">
      <c r="B129" s="8" t="s">
        <v>62</v>
      </c>
      <c r="C129" s="8" t="s">
        <v>37</v>
      </c>
      <c r="D129" t="s">
        <v>31</v>
      </c>
      <c r="E129" s="4">
        <v>0</v>
      </c>
      <c r="F129" s="4">
        <v>0</v>
      </c>
    </row>
    <row r="130" spans="2:6" ht="15" x14ac:dyDescent="0.25">
      <c r="B130" s="8" t="s">
        <v>62</v>
      </c>
      <c r="C130" s="8" t="s">
        <v>37</v>
      </c>
      <c r="D130" t="s">
        <v>32</v>
      </c>
      <c r="E130" s="4">
        <v>0</v>
      </c>
      <c r="F130" s="4">
        <v>0</v>
      </c>
    </row>
    <row r="131" spans="2:6" ht="15" x14ac:dyDescent="0.25">
      <c r="B131" s="8" t="s">
        <v>62</v>
      </c>
      <c r="C131" s="8" t="s">
        <v>35</v>
      </c>
      <c r="D131" t="s">
        <v>30</v>
      </c>
      <c r="E131" s="4">
        <v>0</v>
      </c>
      <c r="F131" s="4">
        <v>0</v>
      </c>
    </row>
    <row r="132" spans="2:6" ht="15" x14ac:dyDescent="0.25">
      <c r="B132" s="8" t="s">
        <v>62</v>
      </c>
      <c r="C132" s="8" t="s">
        <v>35</v>
      </c>
      <c r="D132" t="s">
        <v>31</v>
      </c>
      <c r="E132" s="4">
        <v>0</v>
      </c>
      <c r="F132" s="4">
        <v>0</v>
      </c>
    </row>
    <row r="133" spans="2:6" ht="15" x14ac:dyDescent="0.25">
      <c r="B133" s="8" t="s">
        <v>62</v>
      </c>
      <c r="C133" s="8" t="s">
        <v>35</v>
      </c>
      <c r="D133" t="s">
        <v>32</v>
      </c>
      <c r="E133" s="4">
        <v>0</v>
      </c>
      <c r="F133" s="4">
        <v>0</v>
      </c>
    </row>
    <row r="134" spans="2:6" ht="15" x14ac:dyDescent="0.25">
      <c r="B134" s="8" t="s">
        <v>62</v>
      </c>
      <c r="C134" s="8" t="s">
        <v>39</v>
      </c>
      <c r="D134" t="s">
        <v>30</v>
      </c>
      <c r="E134" s="4">
        <v>0</v>
      </c>
      <c r="F134" s="4">
        <v>0</v>
      </c>
    </row>
    <row r="135" spans="2:6" ht="15" x14ac:dyDescent="0.25">
      <c r="B135" s="8" t="s">
        <v>62</v>
      </c>
      <c r="C135" s="8" t="s">
        <v>39</v>
      </c>
      <c r="D135" t="s">
        <v>31</v>
      </c>
      <c r="E135" s="4">
        <v>0</v>
      </c>
      <c r="F135" s="4">
        <v>0</v>
      </c>
    </row>
    <row r="136" spans="2:6" ht="15" x14ac:dyDescent="0.25">
      <c r="B136" s="8" t="s">
        <v>62</v>
      </c>
      <c r="C136" s="8" t="s">
        <v>39</v>
      </c>
      <c r="D136" t="s">
        <v>32</v>
      </c>
      <c r="E136" s="4">
        <v>0</v>
      </c>
      <c r="F136" s="4">
        <v>0</v>
      </c>
    </row>
    <row r="137" spans="2:6" ht="15" x14ac:dyDescent="0.25">
      <c r="B137" s="8" t="s">
        <v>63</v>
      </c>
      <c r="C137" s="8" t="s">
        <v>33</v>
      </c>
      <c r="D137" t="s">
        <v>30</v>
      </c>
      <c r="E137" s="4">
        <v>2320170</v>
      </c>
      <c r="F137" s="4">
        <v>111979.524795</v>
      </c>
    </row>
    <row r="138" spans="2:6" ht="15" x14ac:dyDescent="0.25">
      <c r="B138" s="8" t="s">
        <v>63</v>
      </c>
      <c r="C138" s="8" t="s">
        <v>33</v>
      </c>
      <c r="D138" t="s">
        <v>31</v>
      </c>
      <c r="E138" s="4">
        <v>6713803</v>
      </c>
      <c r="F138" s="4">
        <v>324031.63109049998</v>
      </c>
    </row>
    <row r="139" spans="2:6" ht="15" x14ac:dyDescent="0.25">
      <c r="B139" s="8" t="s">
        <v>63</v>
      </c>
      <c r="C139" s="8" t="s">
        <v>33</v>
      </c>
      <c r="D139" t="s">
        <v>32</v>
      </c>
      <c r="E139" s="4">
        <v>1176057</v>
      </c>
      <c r="F139" s="4">
        <v>56760.627019500003</v>
      </c>
    </row>
    <row r="140" spans="2:6" ht="15" x14ac:dyDescent="0.25">
      <c r="B140" s="8" t="s">
        <v>63</v>
      </c>
      <c r="C140" s="8" t="s">
        <v>43</v>
      </c>
      <c r="D140" t="s">
        <v>30</v>
      </c>
      <c r="E140" s="4">
        <v>878826</v>
      </c>
      <c r="F140" s="4">
        <v>42415.218651000003</v>
      </c>
    </row>
    <row r="141" spans="2:6" ht="15" x14ac:dyDescent="0.25">
      <c r="B141" s="8" t="s">
        <v>63</v>
      </c>
      <c r="C141" s="8" t="s">
        <v>43</v>
      </c>
      <c r="D141" t="s">
        <v>31</v>
      </c>
      <c r="E141" s="4">
        <v>2248143</v>
      </c>
      <c r="F141" s="4">
        <v>108503.2496805</v>
      </c>
    </row>
    <row r="142" spans="2:6" ht="15" x14ac:dyDescent="0.25">
      <c r="B142" s="8" t="s">
        <v>63</v>
      </c>
      <c r="C142" s="8" t="s">
        <v>43</v>
      </c>
      <c r="D142" t="s">
        <v>32</v>
      </c>
      <c r="E142" s="4">
        <v>728395</v>
      </c>
      <c r="F142" s="4">
        <v>35154.892082500002</v>
      </c>
    </row>
    <row r="143" spans="2:6" ht="15" x14ac:dyDescent="0.25">
      <c r="B143" s="8" t="s">
        <v>63</v>
      </c>
      <c r="C143" s="8" t="s">
        <v>37</v>
      </c>
      <c r="D143" t="s">
        <v>30</v>
      </c>
      <c r="E143" s="4">
        <v>400410</v>
      </c>
      <c r="F143" s="4">
        <v>19325.188034999999</v>
      </c>
    </row>
    <row r="144" spans="2:6" ht="15" x14ac:dyDescent="0.25">
      <c r="B144" s="8" t="s">
        <v>63</v>
      </c>
      <c r="C144" s="8" t="s">
        <v>37</v>
      </c>
      <c r="D144" t="s">
        <v>31</v>
      </c>
      <c r="E144" s="4">
        <v>853151</v>
      </c>
      <c r="F144" s="4">
        <v>41176.053288499999</v>
      </c>
    </row>
    <row r="145" spans="2:6" ht="15" x14ac:dyDescent="0.25">
      <c r="B145" s="8" t="s">
        <v>63</v>
      </c>
      <c r="C145" s="8" t="s">
        <v>37</v>
      </c>
      <c r="D145" t="s">
        <v>32</v>
      </c>
      <c r="E145" s="4">
        <v>458769</v>
      </c>
      <c r="F145" s="4">
        <v>22141.797631500001</v>
      </c>
    </row>
    <row r="146" spans="2:6" ht="15" x14ac:dyDescent="0.25">
      <c r="B146" s="8" t="s">
        <v>63</v>
      </c>
      <c r="C146" s="8" t="s">
        <v>35</v>
      </c>
      <c r="D146" t="s">
        <v>30</v>
      </c>
      <c r="E146" s="4">
        <v>948.8</v>
      </c>
      <c r="F146" s="4">
        <v>948.8</v>
      </c>
    </row>
    <row r="147" spans="2:6" ht="15" x14ac:dyDescent="0.25">
      <c r="B147" s="8" t="s">
        <v>63</v>
      </c>
      <c r="C147" s="8" t="s">
        <v>35</v>
      </c>
      <c r="D147" t="s">
        <v>31</v>
      </c>
      <c r="E147" s="4">
        <v>2234.4</v>
      </c>
      <c r="F147" s="4">
        <v>2234.4</v>
      </c>
    </row>
    <row r="148" spans="2:6" ht="15" x14ac:dyDescent="0.25">
      <c r="B148" s="8" t="s">
        <v>63</v>
      </c>
      <c r="C148" s="8" t="s">
        <v>35</v>
      </c>
      <c r="D148" t="s">
        <v>32</v>
      </c>
      <c r="E148" s="4">
        <v>1142.8999999999999</v>
      </c>
      <c r="F148" s="4">
        <v>1142.8999999999999</v>
      </c>
    </row>
    <row r="149" spans="2:6" ht="15" x14ac:dyDescent="0.25">
      <c r="B149" s="8" t="s">
        <v>63</v>
      </c>
      <c r="C149" s="8" t="s">
        <v>39</v>
      </c>
      <c r="D149" t="s">
        <v>30</v>
      </c>
      <c r="E149" s="4">
        <v>2491972</v>
      </c>
      <c r="F149" s="4">
        <v>120271.290622</v>
      </c>
    </row>
    <row r="150" spans="2:6" ht="15" x14ac:dyDescent="0.25">
      <c r="B150" s="8" t="s">
        <v>63</v>
      </c>
      <c r="C150" s="8" t="s">
        <v>39</v>
      </c>
      <c r="D150" t="s">
        <v>31</v>
      </c>
      <c r="E150" s="4">
        <v>10856297</v>
      </c>
      <c r="F150" s="4">
        <v>523962.89025950001</v>
      </c>
    </row>
    <row r="151" spans="2:6" ht="15" x14ac:dyDescent="0.25">
      <c r="B151" s="8" t="s">
        <v>63</v>
      </c>
      <c r="C151" s="8" t="s">
        <v>39</v>
      </c>
      <c r="D151" t="s">
        <v>32</v>
      </c>
      <c r="E151" s="4">
        <v>4547484</v>
      </c>
      <c r="F151" s="4">
        <v>219477.494034</v>
      </c>
    </row>
    <row r="152" spans="2:6" ht="15" x14ac:dyDescent="0.25">
      <c r="B152" s="8" t="s">
        <v>64</v>
      </c>
      <c r="C152" s="8" t="s">
        <v>33</v>
      </c>
      <c r="D152" t="s">
        <v>30</v>
      </c>
      <c r="E152" s="4">
        <v>915353</v>
      </c>
      <c r="F152" s="4">
        <v>1216046.4605</v>
      </c>
    </row>
    <row r="153" spans="2:6" ht="15" x14ac:dyDescent="0.25">
      <c r="B153" s="8" t="s">
        <v>64</v>
      </c>
      <c r="C153" s="8" t="s">
        <v>33</v>
      </c>
      <c r="D153" t="s">
        <v>31</v>
      </c>
      <c r="E153" s="4">
        <v>2935091</v>
      </c>
      <c r="F153" s="4">
        <v>3899268.3935000002</v>
      </c>
    </row>
    <row r="154" spans="2:6" ht="15" x14ac:dyDescent="0.25">
      <c r="B154" s="8" t="s">
        <v>64</v>
      </c>
      <c r="C154" s="8" t="s">
        <v>33</v>
      </c>
      <c r="D154" t="s">
        <v>32</v>
      </c>
      <c r="E154" s="4">
        <v>1468892</v>
      </c>
      <c r="F154" s="4">
        <v>1951423.0220000001</v>
      </c>
    </row>
    <row r="155" spans="2:6" ht="15" x14ac:dyDescent="0.25">
      <c r="B155" s="8" t="s">
        <v>64</v>
      </c>
      <c r="C155" s="8" t="s">
        <v>43</v>
      </c>
      <c r="D155" t="s">
        <v>30</v>
      </c>
      <c r="E155" s="4">
        <v>430613</v>
      </c>
      <c r="F155" s="4">
        <v>572069.37049999996</v>
      </c>
    </row>
    <row r="156" spans="2:6" ht="15" x14ac:dyDescent="0.25">
      <c r="B156" s="8" t="s">
        <v>64</v>
      </c>
      <c r="C156" s="8" t="s">
        <v>43</v>
      </c>
      <c r="D156" t="s">
        <v>31</v>
      </c>
      <c r="E156" s="4">
        <v>1191190</v>
      </c>
      <c r="F156" s="4">
        <v>1582495.915</v>
      </c>
    </row>
    <row r="157" spans="2:6" ht="15" x14ac:dyDescent="0.25">
      <c r="B157" s="8" t="s">
        <v>64</v>
      </c>
      <c r="C157" s="8" t="s">
        <v>43</v>
      </c>
      <c r="D157" t="s">
        <v>32</v>
      </c>
      <c r="E157" s="4">
        <v>1001286</v>
      </c>
      <c r="F157" s="4">
        <v>1330208.4510000001</v>
      </c>
    </row>
    <row r="158" spans="2:6" ht="15" x14ac:dyDescent="0.25">
      <c r="B158" s="8" t="s">
        <v>64</v>
      </c>
      <c r="C158" s="8" t="s">
        <v>37</v>
      </c>
      <c r="D158" t="s">
        <v>30</v>
      </c>
      <c r="E158" s="4">
        <v>246729</v>
      </c>
      <c r="F158" s="4">
        <v>327779.47649999999</v>
      </c>
    </row>
    <row r="159" spans="2:6" ht="15" x14ac:dyDescent="0.25">
      <c r="B159" s="8" t="s">
        <v>64</v>
      </c>
      <c r="C159" s="8" t="s">
        <v>37</v>
      </c>
      <c r="D159" t="s">
        <v>31</v>
      </c>
      <c r="E159" s="4">
        <v>700976</v>
      </c>
      <c r="F159" s="4">
        <v>931246.61600000004</v>
      </c>
    </row>
    <row r="160" spans="2:6" ht="15" x14ac:dyDescent="0.25">
      <c r="B160" s="8" t="s">
        <v>64</v>
      </c>
      <c r="C160" s="8" t="s">
        <v>37</v>
      </c>
      <c r="D160" t="s">
        <v>32</v>
      </c>
      <c r="E160" s="4">
        <v>535094</v>
      </c>
      <c r="F160" s="4">
        <v>710872.37899999996</v>
      </c>
    </row>
    <row r="161" spans="2:6" ht="15" x14ac:dyDescent="0.25">
      <c r="B161" s="8" t="s">
        <v>64</v>
      </c>
      <c r="C161" s="8" t="s">
        <v>35</v>
      </c>
      <c r="D161" t="s">
        <v>30</v>
      </c>
      <c r="E161" s="4">
        <v>7286</v>
      </c>
      <c r="F161" s="4">
        <v>7286</v>
      </c>
    </row>
    <row r="162" spans="2:6" ht="15" x14ac:dyDescent="0.25">
      <c r="B162" s="8" t="s">
        <v>64</v>
      </c>
      <c r="C162" s="8" t="s">
        <v>35</v>
      </c>
      <c r="D162" t="s">
        <v>31</v>
      </c>
      <c r="E162" s="4">
        <v>14132</v>
      </c>
      <c r="F162" s="4">
        <v>14132</v>
      </c>
    </row>
    <row r="163" spans="2:6" ht="15" x14ac:dyDescent="0.25">
      <c r="B163" s="8" t="s">
        <v>64</v>
      </c>
      <c r="C163" s="8" t="s">
        <v>35</v>
      </c>
      <c r="D163" t="s">
        <v>32</v>
      </c>
      <c r="E163" s="4">
        <v>16889</v>
      </c>
      <c r="F163" s="4">
        <v>16889</v>
      </c>
    </row>
    <row r="164" spans="2:6" ht="15" x14ac:dyDescent="0.25">
      <c r="B164" s="8" t="s">
        <v>64</v>
      </c>
      <c r="C164" s="8" t="s">
        <v>39</v>
      </c>
      <c r="D164" t="s">
        <v>30</v>
      </c>
      <c r="E164" s="4">
        <v>1099259</v>
      </c>
      <c r="F164" s="4">
        <v>1460365.5815000001</v>
      </c>
    </row>
    <row r="165" spans="2:6" ht="15" x14ac:dyDescent="0.25">
      <c r="B165" s="8" t="s">
        <v>64</v>
      </c>
      <c r="C165" s="8" t="s">
        <v>39</v>
      </c>
      <c r="D165" t="s">
        <v>31</v>
      </c>
      <c r="E165" s="4">
        <v>1570910</v>
      </c>
      <c r="F165" s="4">
        <v>2086953.9350000001</v>
      </c>
    </row>
    <row r="166" spans="2:6" ht="15" x14ac:dyDescent="0.25">
      <c r="B166" s="8" t="s">
        <v>64</v>
      </c>
      <c r="C166" s="8" t="s">
        <v>39</v>
      </c>
      <c r="D166" t="s">
        <v>32</v>
      </c>
      <c r="E166" s="4">
        <v>6848489</v>
      </c>
      <c r="F166" s="4">
        <v>9098217.636500001</v>
      </c>
    </row>
    <row r="167" spans="2:6" ht="15" x14ac:dyDescent="0.25">
      <c r="B167" s="8" t="s">
        <v>65</v>
      </c>
      <c r="C167" s="8" t="s">
        <v>33</v>
      </c>
      <c r="D167" t="s">
        <v>30</v>
      </c>
      <c r="E167" s="4">
        <v>856243</v>
      </c>
      <c r="F167" s="4">
        <v>152797.419593</v>
      </c>
    </row>
    <row r="168" spans="2:6" ht="15" x14ac:dyDescent="0.25">
      <c r="B168" s="8" t="s">
        <v>65</v>
      </c>
      <c r="C168" s="8" t="s">
        <v>33</v>
      </c>
      <c r="D168" t="s">
        <v>31</v>
      </c>
      <c r="E168" s="4">
        <v>1523639</v>
      </c>
      <c r="F168" s="4">
        <v>271894.90318899998</v>
      </c>
    </row>
    <row r="169" spans="2:6" ht="15" x14ac:dyDescent="0.25">
      <c r="B169" s="8" t="s">
        <v>65</v>
      </c>
      <c r="C169" s="8" t="s">
        <v>33</v>
      </c>
      <c r="D169" t="s">
        <v>32</v>
      </c>
      <c r="E169" s="4">
        <v>1064099</v>
      </c>
      <c r="F169" s="4">
        <v>189889.53064899999</v>
      </c>
    </row>
    <row r="170" spans="2:6" ht="15" x14ac:dyDescent="0.25">
      <c r="B170" s="8" t="s">
        <v>65</v>
      </c>
      <c r="C170" s="8" t="s">
        <v>43</v>
      </c>
      <c r="D170" t="s">
        <v>30</v>
      </c>
      <c r="E170" s="4">
        <v>436669</v>
      </c>
      <c r="F170" s="4">
        <v>77924.019719000004</v>
      </c>
    </row>
    <row r="171" spans="2:6" ht="15" x14ac:dyDescent="0.25">
      <c r="B171" s="8" t="s">
        <v>65</v>
      </c>
      <c r="C171" s="8" t="s">
        <v>43</v>
      </c>
      <c r="D171" t="s">
        <v>31</v>
      </c>
      <c r="E171" s="4">
        <v>547174</v>
      </c>
      <c r="F171" s="4">
        <v>97643.747474000003</v>
      </c>
    </row>
    <row r="172" spans="2:6" ht="15" x14ac:dyDescent="0.25">
      <c r="B172" s="8" t="s">
        <v>65</v>
      </c>
      <c r="C172" s="8" t="s">
        <v>43</v>
      </c>
      <c r="D172" t="s">
        <v>32</v>
      </c>
      <c r="E172" s="4">
        <v>696605</v>
      </c>
      <c r="F172" s="4">
        <v>124309.858855</v>
      </c>
    </row>
    <row r="173" spans="2:6" ht="15" x14ac:dyDescent="0.25">
      <c r="B173" s="8" t="s">
        <v>65</v>
      </c>
      <c r="C173" s="8" t="s">
        <v>37</v>
      </c>
      <c r="D173" t="s">
        <v>30</v>
      </c>
      <c r="E173" s="4">
        <v>262009</v>
      </c>
      <c r="F173" s="4">
        <v>46755.768059000002</v>
      </c>
    </row>
    <row r="174" spans="2:6" ht="15" x14ac:dyDescent="0.25">
      <c r="B174" s="8" t="s">
        <v>65</v>
      </c>
      <c r="C174" s="8" t="s">
        <v>37</v>
      </c>
      <c r="D174" t="s">
        <v>31</v>
      </c>
      <c r="E174" s="4">
        <v>314711</v>
      </c>
      <c r="F174" s="4">
        <v>56160.492660999997</v>
      </c>
    </row>
    <row r="175" spans="2:6" ht="15" x14ac:dyDescent="0.25">
      <c r="B175" s="8" t="s">
        <v>65</v>
      </c>
      <c r="C175" s="8" t="s">
        <v>37</v>
      </c>
      <c r="D175" t="s">
        <v>32</v>
      </c>
      <c r="E175" s="4">
        <v>439806</v>
      </c>
      <c r="F175" s="4">
        <v>78483.820506000004</v>
      </c>
    </row>
    <row r="176" spans="2:6" ht="15" x14ac:dyDescent="0.25">
      <c r="B176" s="8" t="s">
        <v>65</v>
      </c>
      <c r="C176" s="8" t="s">
        <v>35</v>
      </c>
      <c r="D176" t="s">
        <v>30</v>
      </c>
      <c r="E176" s="4">
        <v>581</v>
      </c>
      <c r="F176" s="4">
        <v>581</v>
      </c>
    </row>
    <row r="177" spans="2:6" ht="15" x14ac:dyDescent="0.25">
      <c r="B177" s="8" t="s">
        <v>65</v>
      </c>
      <c r="C177" s="8" t="s">
        <v>35</v>
      </c>
      <c r="D177" t="s">
        <v>31</v>
      </c>
      <c r="E177" s="4">
        <v>688</v>
      </c>
      <c r="F177" s="4">
        <v>688</v>
      </c>
    </row>
    <row r="178" spans="2:6" ht="15" x14ac:dyDescent="0.25">
      <c r="B178" s="8" t="s">
        <v>65</v>
      </c>
      <c r="C178" s="8" t="s">
        <v>35</v>
      </c>
      <c r="D178" t="s">
        <v>32</v>
      </c>
      <c r="E178" s="4">
        <v>1306</v>
      </c>
      <c r="F178" s="4">
        <v>1306</v>
      </c>
    </row>
    <row r="179" spans="2:6" ht="15" x14ac:dyDescent="0.25">
      <c r="B179" s="8" t="s">
        <v>65</v>
      </c>
      <c r="C179" s="8" t="s">
        <v>39</v>
      </c>
      <c r="D179" t="s">
        <v>30</v>
      </c>
      <c r="E179" s="4">
        <v>770552</v>
      </c>
      <c r="F179" s="4">
        <v>137505.77495200001</v>
      </c>
    </row>
    <row r="180" spans="2:6" ht="15" x14ac:dyDescent="0.25">
      <c r="B180" s="8" t="s">
        <v>65</v>
      </c>
      <c r="C180" s="8" t="s">
        <v>39</v>
      </c>
      <c r="D180" t="s">
        <v>31</v>
      </c>
      <c r="E180" s="4">
        <v>1373454</v>
      </c>
      <c r="F180" s="4">
        <v>245094.23975400001</v>
      </c>
    </row>
    <row r="181" spans="2:6" ht="15" x14ac:dyDescent="0.25">
      <c r="B181" s="8" t="s">
        <v>65</v>
      </c>
      <c r="C181" s="8" t="s">
        <v>39</v>
      </c>
      <c r="D181" t="s">
        <v>32</v>
      </c>
      <c r="E181" s="4">
        <v>4106264</v>
      </c>
      <c r="F181" s="4">
        <v>732766.91706400004</v>
      </c>
    </row>
    <row r="182" spans="2:6" ht="15" x14ac:dyDescent="0.25">
      <c r="B182" s="8" t="s">
        <v>66</v>
      </c>
      <c r="C182" s="8" t="s">
        <v>33</v>
      </c>
      <c r="D182" t="s">
        <v>30</v>
      </c>
      <c r="E182" s="4">
        <v>485398</v>
      </c>
      <c r="F182" s="4">
        <v>644851.24300000002</v>
      </c>
    </row>
    <row r="183" spans="2:6" ht="15" x14ac:dyDescent="0.25">
      <c r="B183" s="8" t="s">
        <v>66</v>
      </c>
      <c r="C183" s="8" t="s">
        <v>33</v>
      </c>
      <c r="D183" t="s">
        <v>31</v>
      </c>
      <c r="E183" s="4">
        <v>808486</v>
      </c>
      <c r="F183" s="4">
        <v>1074073.6510000001</v>
      </c>
    </row>
    <row r="184" spans="2:6" ht="15" x14ac:dyDescent="0.25">
      <c r="B184" s="8" t="s">
        <v>66</v>
      </c>
      <c r="C184" s="8" t="s">
        <v>33</v>
      </c>
      <c r="D184" t="s">
        <v>32</v>
      </c>
      <c r="E184" s="4">
        <v>639051</v>
      </c>
      <c r="F184" s="4">
        <v>848979.25349999999</v>
      </c>
    </row>
    <row r="185" spans="2:6" ht="15" x14ac:dyDescent="0.25">
      <c r="B185" s="8" t="s">
        <v>66</v>
      </c>
      <c r="C185" s="8" t="s">
        <v>43</v>
      </c>
      <c r="D185" t="s">
        <v>30</v>
      </c>
      <c r="E185" s="4">
        <v>206580</v>
      </c>
      <c r="F185" s="4">
        <v>274441.53000000003</v>
      </c>
    </row>
    <row r="186" spans="2:6" ht="15" x14ac:dyDescent="0.25">
      <c r="B186" s="8" t="s">
        <v>66</v>
      </c>
      <c r="C186" s="8" t="s">
        <v>43</v>
      </c>
      <c r="D186" t="s">
        <v>31</v>
      </c>
      <c r="E186" s="4">
        <v>284278</v>
      </c>
      <c r="F186" s="4">
        <v>377663.32300000003</v>
      </c>
    </row>
    <row r="187" spans="2:6" ht="15" x14ac:dyDescent="0.25">
      <c r="B187" s="8" t="s">
        <v>66</v>
      </c>
      <c r="C187" s="8" t="s">
        <v>43</v>
      </c>
      <c r="D187" t="s">
        <v>32</v>
      </c>
      <c r="E187" s="4">
        <v>457449</v>
      </c>
      <c r="F187" s="4">
        <v>607720.99650000001</v>
      </c>
    </row>
    <row r="188" spans="2:6" ht="15" x14ac:dyDescent="0.25">
      <c r="B188" s="8" t="s">
        <v>66</v>
      </c>
      <c r="C188" s="8" t="s">
        <v>37</v>
      </c>
      <c r="D188" t="s">
        <v>30</v>
      </c>
      <c r="E188" s="4">
        <v>105173</v>
      </c>
      <c r="F188" s="4">
        <v>139722.33050000001</v>
      </c>
    </row>
    <row r="189" spans="2:6" ht="15" x14ac:dyDescent="0.25">
      <c r="B189" s="8" t="s">
        <v>66</v>
      </c>
      <c r="C189" s="8" t="s">
        <v>37</v>
      </c>
      <c r="D189" t="s">
        <v>31</v>
      </c>
      <c r="E189" s="4">
        <v>152066</v>
      </c>
      <c r="F189" s="4">
        <v>202019.68100000001</v>
      </c>
    </row>
    <row r="190" spans="2:6" ht="15" x14ac:dyDescent="0.25">
      <c r="B190" s="8" t="s">
        <v>66</v>
      </c>
      <c r="C190" s="8" t="s">
        <v>37</v>
      </c>
      <c r="D190" t="s">
        <v>32</v>
      </c>
      <c r="E190" s="4">
        <v>233571</v>
      </c>
      <c r="F190" s="4">
        <v>310299.0735</v>
      </c>
    </row>
    <row r="191" spans="2:6" ht="15" x14ac:dyDescent="0.25">
      <c r="B191" s="8" t="s">
        <v>66</v>
      </c>
      <c r="C191" s="8" t="s">
        <v>35</v>
      </c>
      <c r="D191" t="s">
        <v>30</v>
      </c>
      <c r="E191" s="4">
        <v>3424.2000000000003</v>
      </c>
      <c r="F191" s="4">
        <v>3424.2000000000003</v>
      </c>
    </row>
    <row r="192" spans="2:6" ht="15" x14ac:dyDescent="0.25">
      <c r="B192" s="8" t="s">
        <v>66</v>
      </c>
      <c r="C192" s="8" t="s">
        <v>35</v>
      </c>
      <c r="D192" t="s">
        <v>31</v>
      </c>
      <c r="E192" s="4">
        <v>4176.5</v>
      </c>
      <c r="F192" s="4">
        <v>4176.5</v>
      </c>
    </row>
    <row r="193" spans="2:6" ht="15" x14ac:dyDescent="0.25">
      <c r="B193" s="8" t="s">
        <v>66</v>
      </c>
      <c r="C193" s="8" t="s">
        <v>35</v>
      </c>
      <c r="D193" t="s">
        <v>32</v>
      </c>
      <c r="E193" s="4">
        <v>7894.6000000000013</v>
      </c>
      <c r="F193" s="4">
        <v>7894.6000000000013</v>
      </c>
    </row>
    <row r="194" spans="2:6" ht="15" x14ac:dyDescent="0.25">
      <c r="B194" s="8" t="s">
        <v>66</v>
      </c>
      <c r="C194" s="8" t="s">
        <v>39</v>
      </c>
      <c r="D194" t="s">
        <v>30</v>
      </c>
      <c r="E194" s="4">
        <v>539860.11800000002</v>
      </c>
      <c r="F194" s="4">
        <v>717204.16676300007</v>
      </c>
    </row>
    <row r="195" spans="2:6" ht="15" x14ac:dyDescent="0.25">
      <c r="B195" s="8" t="s">
        <v>66</v>
      </c>
      <c r="C195" s="8" t="s">
        <v>39</v>
      </c>
      <c r="D195" t="s">
        <v>31</v>
      </c>
      <c r="E195" s="4">
        <v>790936.38600000006</v>
      </c>
      <c r="F195" s="4">
        <v>1050758.9888010002</v>
      </c>
    </row>
    <row r="196" spans="2:6" ht="15" x14ac:dyDescent="0.25">
      <c r="B196" s="8" t="s">
        <v>66</v>
      </c>
      <c r="C196" s="8" t="s">
        <v>39</v>
      </c>
      <c r="D196" t="s">
        <v>32</v>
      </c>
      <c r="E196" s="4">
        <v>1903037.6410000003</v>
      </c>
      <c r="F196" s="4">
        <v>2528185.5060685002</v>
      </c>
    </row>
    <row r="197" spans="2:6" ht="15" x14ac:dyDescent="0.25">
      <c r="B197" s="8" t="s">
        <v>67</v>
      </c>
      <c r="C197" s="8" t="s">
        <v>33</v>
      </c>
      <c r="D197" t="s">
        <v>30</v>
      </c>
      <c r="E197" s="4">
        <v>8322.1999999999989</v>
      </c>
      <c r="F197" s="4">
        <v>11056.042699999998</v>
      </c>
    </row>
    <row r="198" spans="2:6" ht="15" x14ac:dyDescent="0.25">
      <c r="B198" s="8" t="s">
        <v>67</v>
      </c>
      <c r="C198" s="8" t="s">
        <v>33</v>
      </c>
      <c r="D198" t="s">
        <v>31</v>
      </c>
      <c r="E198" s="4">
        <v>27071.699999999993</v>
      </c>
      <c r="F198" s="4">
        <v>35964.753449999989</v>
      </c>
    </row>
    <row r="199" spans="2:6" ht="15" x14ac:dyDescent="0.25">
      <c r="B199" s="8" t="s">
        <v>67</v>
      </c>
      <c r="C199" s="8" t="s">
        <v>33</v>
      </c>
      <c r="D199" t="s">
        <v>32</v>
      </c>
      <c r="E199" s="4">
        <v>5616.7000000000007</v>
      </c>
      <c r="F199" s="4">
        <v>7461.7859500000013</v>
      </c>
    </row>
    <row r="200" spans="2:6" ht="15" x14ac:dyDescent="0.25">
      <c r="B200" s="8" t="s">
        <v>67</v>
      </c>
      <c r="C200" s="8" t="s">
        <v>43</v>
      </c>
      <c r="D200" t="s">
        <v>30</v>
      </c>
      <c r="E200" s="4">
        <v>3862.2</v>
      </c>
      <c r="F200" s="4">
        <v>5130.9326999999994</v>
      </c>
    </row>
    <row r="201" spans="2:6" ht="15" x14ac:dyDescent="0.25">
      <c r="B201" s="8" t="s">
        <v>67</v>
      </c>
      <c r="C201" s="8" t="s">
        <v>43</v>
      </c>
      <c r="D201" t="s">
        <v>31</v>
      </c>
      <c r="E201" s="4">
        <v>10383.900000000001</v>
      </c>
      <c r="F201" s="4">
        <v>13795.011150000002</v>
      </c>
    </row>
    <row r="202" spans="2:6" ht="15" x14ac:dyDescent="0.25">
      <c r="B202" s="8" t="s">
        <v>67</v>
      </c>
      <c r="C202" s="8" t="s">
        <v>43</v>
      </c>
      <c r="D202" t="s">
        <v>32</v>
      </c>
      <c r="E202" s="4">
        <v>3362.5</v>
      </c>
      <c r="F202" s="4">
        <v>4467.0812500000002</v>
      </c>
    </row>
    <row r="203" spans="2:6" ht="15" x14ac:dyDescent="0.25">
      <c r="B203" s="8" t="s">
        <v>67</v>
      </c>
      <c r="C203" s="8" t="s">
        <v>37</v>
      </c>
      <c r="D203" t="s">
        <v>30</v>
      </c>
      <c r="E203" s="4">
        <v>1961.6999999999998</v>
      </c>
      <c r="F203" s="4">
        <v>2606.1184499999999</v>
      </c>
    </row>
    <row r="204" spans="2:6" ht="15" x14ac:dyDescent="0.25">
      <c r="B204" s="8" t="s">
        <v>67</v>
      </c>
      <c r="C204" s="8" t="s">
        <v>37</v>
      </c>
      <c r="D204" t="s">
        <v>31</v>
      </c>
      <c r="E204" s="4">
        <v>4734</v>
      </c>
      <c r="F204" s="4">
        <v>6289.1189999999997</v>
      </c>
    </row>
    <row r="205" spans="2:6" ht="15" x14ac:dyDescent="0.25">
      <c r="B205" s="8" t="s">
        <v>67</v>
      </c>
      <c r="C205" s="8" t="s">
        <v>37</v>
      </c>
      <c r="D205" t="s">
        <v>32</v>
      </c>
      <c r="E205" s="4">
        <v>2636</v>
      </c>
      <c r="F205" s="4">
        <v>3501.9259999999999</v>
      </c>
    </row>
    <row r="206" spans="2:6" ht="15" x14ac:dyDescent="0.25">
      <c r="B206" s="8" t="s">
        <v>67</v>
      </c>
      <c r="C206" s="8" t="s">
        <v>35</v>
      </c>
      <c r="D206" t="s">
        <v>30</v>
      </c>
      <c r="E206" s="4">
        <v>100.79999999999998</v>
      </c>
      <c r="F206" s="4">
        <v>100.79999999999998</v>
      </c>
    </row>
    <row r="207" spans="2:6" ht="15" x14ac:dyDescent="0.25">
      <c r="B207" s="8" t="s">
        <v>67</v>
      </c>
      <c r="C207" s="8" t="s">
        <v>35</v>
      </c>
      <c r="D207" t="s">
        <v>31</v>
      </c>
      <c r="E207" s="4">
        <v>274.10000000000002</v>
      </c>
      <c r="F207" s="4">
        <v>274.10000000000002</v>
      </c>
    </row>
    <row r="208" spans="2:6" ht="15" x14ac:dyDescent="0.25">
      <c r="B208" s="8" t="s">
        <v>67</v>
      </c>
      <c r="C208" s="8" t="s">
        <v>35</v>
      </c>
      <c r="D208" t="s">
        <v>32</v>
      </c>
      <c r="E208" s="4">
        <v>186.2</v>
      </c>
      <c r="F208" s="4">
        <v>186.2</v>
      </c>
    </row>
    <row r="209" spans="2:6" ht="15" x14ac:dyDescent="0.25">
      <c r="B209" s="8" t="s">
        <v>67</v>
      </c>
      <c r="C209" s="8" t="s">
        <v>39</v>
      </c>
      <c r="D209" t="s">
        <v>30</v>
      </c>
      <c r="E209" s="4">
        <v>6814.4029999999993</v>
      </c>
      <c r="F209" s="4">
        <v>9052.9343854999988</v>
      </c>
    </row>
    <row r="210" spans="2:6" ht="15" x14ac:dyDescent="0.25">
      <c r="B210" s="8" t="s">
        <v>67</v>
      </c>
      <c r="C210" s="8" t="s">
        <v>39</v>
      </c>
      <c r="D210" t="s">
        <v>31</v>
      </c>
      <c r="E210" s="4">
        <v>43308.794000000002</v>
      </c>
      <c r="F210" s="4">
        <v>57535.732829</v>
      </c>
    </row>
    <row r="211" spans="2:6" ht="15" x14ac:dyDescent="0.25">
      <c r="B211" s="8" t="s">
        <v>67</v>
      </c>
      <c r="C211" s="8" t="s">
        <v>39</v>
      </c>
      <c r="D211" t="s">
        <v>32</v>
      </c>
      <c r="E211" s="4">
        <v>9872.6999999999989</v>
      </c>
      <c r="F211" s="4">
        <v>13115.881949999999</v>
      </c>
    </row>
    <row r="212" spans="2:6" ht="15" x14ac:dyDescent="0.25">
      <c r="B212" s="8" t="s">
        <v>68</v>
      </c>
      <c r="C212" s="8" t="s">
        <v>33</v>
      </c>
      <c r="D212" t="s">
        <v>30</v>
      </c>
      <c r="E212" s="4">
        <v>106019</v>
      </c>
      <c r="F212" s="4">
        <v>140846.2415</v>
      </c>
    </row>
    <row r="213" spans="2:6" ht="15" x14ac:dyDescent="0.25">
      <c r="B213" s="8" t="s">
        <v>68</v>
      </c>
      <c r="C213" s="8" t="s">
        <v>33</v>
      </c>
      <c r="D213" t="s">
        <v>31</v>
      </c>
      <c r="E213" s="4">
        <v>152978</v>
      </c>
      <c r="F213" s="4">
        <v>203231.27300000002</v>
      </c>
    </row>
    <row r="214" spans="2:6" ht="15" x14ac:dyDescent="0.25">
      <c r="B214" s="8" t="s">
        <v>68</v>
      </c>
      <c r="C214" s="8" t="s">
        <v>33</v>
      </c>
      <c r="D214" t="s">
        <v>32</v>
      </c>
      <c r="E214" s="4">
        <v>127648</v>
      </c>
      <c r="F214" s="4">
        <v>169580.36799999999</v>
      </c>
    </row>
    <row r="215" spans="2:6" ht="15" x14ac:dyDescent="0.25">
      <c r="B215" s="8" t="s">
        <v>68</v>
      </c>
      <c r="C215" s="8" t="s">
        <v>43</v>
      </c>
      <c r="D215" t="s">
        <v>30</v>
      </c>
      <c r="E215" s="4">
        <v>48742</v>
      </c>
      <c r="F215" s="4">
        <v>64753.747000000003</v>
      </c>
    </row>
    <row r="216" spans="2:6" ht="15" x14ac:dyDescent="0.25">
      <c r="B216" s="8" t="s">
        <v>68</v>
      </c>
      <c r="C216" s="8" t="s">
        <v>43</v>
      </c>
      <c r="D216" t="s">
        <v>31</v>
      </c>
      <c r="E216" s="4">
        <v>50808</v>
      </c>
      <c r="F216" s="4">
        <v>67498.428</v>
      </c>
    </row>
    <row r="217" spans="2:6" ht="15" x14ac:dyDescent="0.25">
      <c r="B217" s="8" t="s">
        <v>68</v>
      </c>
      <c r="C217" s="8" t="s">
        <v>43</v>
      </c>
      <c r="D217" t="s">
        <v>32</v>
      </c>
      <c r="E217" s="4">
        <v>77139</v>
      </c>
      <c r="F217" s="4">
        <v>102479.1615</v>
      </c>
    </row>
    <row r="218" spans="2:6" ht="15" x14ac:dyDescent="0.25">
      <c r="B218" s="8" t="s">
        <v>68</v>
      </c>
      <c r="C218" s="8" t="s">
        <v>37</v>
      </c>
      <c r="D218" t="s">
        <v>30</v>
      </c>
      <c r="E218" s="4">
        <v>27743</v>
      </c>
      <c r="F218" s="4">
        <v>36856.575499999999</v>
      </c>
    </row>
    <row r="219" spans="2:6" ht="15" x14ac:dyDescent="0.25">
      <c r="B219" s="8" t="s">
        <v>68</v>
      </c>
      <c r="C219" s="8" t="s">
        <v>37</v>
      </c>
      <c r="D219" t="s">
        <v>31</v>
      </c>
      <c r="E219" s="4">
        <v>29957</v>
      </c>
      <c r="F219" s="4">
        <v>39797.874499999998</v>
      </c>
    </row>
    <row r="220" spans="2:6" ht="15" x14ac:dyDescent="0.25">
      <c r="B220" s="8" t="s">
        <v>68</v>
      </c>
      <c r="C220" s="8" t="s">
        <v>37</v>
      </c>
      <c r="D220" t="s">
        <v>32</v>
      </c>
      <c r="E220" s="4">
        <v>43688</v>
      </c>
      <c r="F220" s="4">
        <v>58039.508000000002</v>
      </c>
    </row>
    <row r="221" spans="2:6" ht="15" x14ac:dyDescent="0.25">
      <c r="B221" s="8" t="s">
        <v>68</v>
      </c>
      <c r="C221" s="8" t="s">
        <v>35</v>
      </c>
      <c r="D221" t="s">
        <v>30</v>
      </c>
      <c r="E221" s="4">
        <v>595.1</v>
      </c>
      <c r="F221" s="4">
        <v>595.1</v>
      </c>
    </row>
    <row r="222" spans="2:6" ht="15" x14ac:dyDescent="0.25">
      <c r="B222" s="8" t="s">
        <v>68</v>
      </c>
      <c r="C222" s="8" t="s">
        <v>35</v>
      </c>
      <c r="D222" t="s">
        <v>31</v>
      </c>
      <c r="E222" s="4">
        <v>554.50000000000011</v>
      </c>
      <c r="F222" s="4">
        <v>554.50000000000011</v>
      </c>
    </row>
    <row r="223" spans="2:6" ht="15" x14ac:dyDescent="0.25">
      <c r="B223" s="8" t="s">
        <v>68</v>
      </c>
      <c r="C223" s="8" t="s">
        <v>35</v>
      </c>
      <c r="D223" t="s">
        <v>32</v>
      </c>
      <c r="E223" s="4">
        <v>1045.8999999999999</v>
      </c>
      <c r="F223" s="4">
        <v>1045.8999999999999</v>
      </c>
    </row>
    <row r="224" spans="2:6" ht="15" x14ac:dyDescent="0.25">
      <c r="B224" s="8" t="s">
        <v>68</v>
      </c>
      <c r="C224" s="8" t="s">
        <v>39</v>
      </c>
      <c r="D224" t="s">
        <v>30</v>
      </c>
      <c r="E224" s="4">
        <v>89785</v>
      </c>
      <c r="F224" s="4">
        <v>119279.3725</v>
      </c>
    </row>
    <row r="225" spans="2:6" ht="15" x14ac:dyDescent="0.25">
      <c r="B225" s="8" t="s">
        <v>68</v>
      </c>
      <c r="C225" s="8" t="s">
        <v>39</v>
      </c>
      <c r="D225" t="s">
        <v>31</v>
      </c>
      <c r="E225" s="4">
        <v>79313</v>
      </c>
      <c r="F225" s="4">
        <v>105367.3205</v>
      </c>
    </row>
    <row r="226" spans="2:6" ht="15" x14ac:dyDescent="0.25">
      <c r="B226" s="8" t="s">
        <v>68</v>
      </c>
      <c r="C226" s="8" t="s">
        <v>39</v>
      </c>
      <c r="D226" t="s">
        <v>32</v>
      </c>
      <c r="E226" s="4">
        <v>494852</v>
      </c>
      <c r="F226" s="4">
        <v>657410.88199999998</v>
      </c>
    </row>
    <row r="227" spans="2:6" ht="15" x14ac:dyDescent="0.25">
      <c r="B227" s="8" t="s">
        <v>69</v>
      </c>
      <c r="C227" s="8" t="s">
        <v>33</v>
      </c>
      <c r="D227" t="s">
        <v>30</v>
      </c>
      <c r="E227" s="4">
        <v>1016770</v>
      </c>
      <c r="F227" s="4">
        <v>1350778.9450000001</v>
      </c>
    </row>
    <row r="228" spans="2:6" ht="15" x14ac:dyDescent="0.25">
      <c r="B228" s="8" t="s">
        <v>69</v>
      </c>
      <c r="C228" s="8" t="s">
        <v>33</v>
      </c>
      <c r="D228" t="s">
        <v>31</v>
      </c>
      <c r="E228" s="4">
        <v>1451730</v>
      </c>
      <c r="F228" s="4">
        <v>1928623.3049999999</v>
      </c>
    </row>
    <row r="229" spans="2:6" ht="15" x14ac:dyDescent="0.25">
      <c r="B229" s="8" t="s">
        <v>69</v>
      </c>
      <c r="C229" s="8" t="s">
        <v>33</v>
      </c>
      <c r="D229" t="s">
        <v>32</v>
      </c>
      <c r="E229" s="4">
        <v>1310298</v>
      </c>
      <c r="F229" s="4">
        <v>1740730.8929999999</v>
      </c>
    </row>
    <row r="230" spans="2:6" ht="15" x14ac:dyDescent="0.25">
      <c r="B230" s="8" t="s">
        <v>69</v>
      </c>
      <c r="C230" s="8" t="s">
        <v>43</v>
      </c>
      <c r="D230" t="s">
        <v>30</v>
      </c>
      <c r="E230" s="4">
        <v>442030</v>
      </c>
      <c r="F230" s="4">
        <v>587236.85499999998</v>
      </c>
    </row>
    <row r="231" spans="2:6" ht="15" x14ac:dyDescent="0.25">
      <c r="B231" s="8" t="s">
        <v>69</v>
      </c>
      <c r="C231" s="8" t="s">
        <v>43</v>
      </c>
      <c r="D231" t="s">
        <v>31</v>
      </c>
      <c r="E231" s="4">
        <v>550069</v>
      </c>
      <c r="F231" s="4">
        <v>730766.66650000005</v>
      </c>
    </row>
    <row r="232" spans="2:6" ht="15" x14ac:dyDescent="0.25">
      <c r="B232" s="8" t="s">
        <v>69</v>
      </c>
      <c r="C232" s="8" t="s">
        <v>43</v>
      </c>
      <c r="D232" t="s">
        <v>32</v>
      </c>
      <c r="E232" s="4">
        <v>918133</v>
      </c>
      <c r="F232" s="4">
        <v>1219739.6905</v>
      </c>
    </row>
    <row r="233" spans="2:6" ht="15" x14ac:dyDescent="0.25">
      <c r="B233" s="8" t="s">
        <v>69</v>
      </c>
      <c r="C233" s="8" t="s">
        <v>37</v>
      </c>
      <c r="D233" t="s">
        <v>30</v>
      </c>
      <c r="E233" s="4">
        <v>270010.89999999997</v>
      </c>
      <c r="F233" s="4">
        <v>358709.48064999998</v>
      </c>
    </row>
    <row r="234" spans="2:6" ht="15" x14ac:dyDescent="0.25">
      <c r="B234" s="8" t="s">
        <v>69</v>
      </c>
      <c r="C234" s="8" t="s">
        <v>37</v>
      </c>
      <c r="D234" t="s">
        <v>31</v>
      </c>
      <c r="E234" s="4">
        <v>351576.89999999997</v>
      </c>
      <c r="F234" s="4">
        <v>467069.91164999997</v>
      </c>
    </row>
    <row r="235" spans="2:6" ht="15" x14ac:dyDescent="0.25">
      <c r="B235" s="8" t="s">
        <v>69</v>
      </c>
      <c r="C235" s="8" t="s">
        <v>37</v>
      </c>
      <c r="D235" t="s">
        <v>32</v>
      </c>
      <c r="E235" s="4">
        <v>503935.7</v>
      </c>
      <c r="F235" s="4">
        <v>669478.57744999998</v>
      </c>
    </row>
    <row r="236" spans="2:6" ht="15" x14ac:dyDescent="0.25">
      <c r="B236" s="8" t="s">
        <v>69</v>
      </c>
      <c r="C236" s="8" t="s">
        <v>35</v>
      </c>
      <c r="D236" t="s">
        <v>30</v>
      </c>
      <c r="E236" s="4">
        <v>5401</v>
      </c>
      <c r="F236" s="4">
        <v>5401</v>
      </c>
    </row>
    <row r="237" spans="2:6" ht="15" x14ac:dyDescent="0.25">
      <c r="B237" s="8" t="s">
        <v>69</v>
      </c>
      <c r="C237" s="8" t="s">
        <v>35</v>
      </c>
      <c r="D237" t="s">
        <v>31</v>
      </c>
      <c r="E237" s="4">
        <v>6542</v>
      </c>
      <c r="F237" s="4">
        <v>6542</v>
      </c>
    </row>
    <row r="238" spans="2:6" ht="15" x14ac:dyDescent="0.25">
      <c r="B238" s="8" t="s">
        <v>69</v>
      </c>
      <c r="C238" s="8" t="s">
        <v>35</v>
      </c>
      <c r="D238" t="s">
        <v>32</v>
      </c>
      <c r="E238" s="4">
        <v>12602</v>
      </c>
      <c r="F238" s="4">
        <v>12602</v>
      </c>
    </row>
    <row r="239" spans="2:6" ht="15" x14ac:dyDescent="0.25">
      <c r="B239" s="8" t="s">
        <v>69</v>
      </c>
      <c r="C239" s="8" t="s">
        <v>39</v>
      </c>
      <c r="D239" t="s">
        <v>30</v>
      </c>
      <c r="E239" s="4">
        <v>657073.06799999997</v>
      </c>
      <c r="F239" s="4">
        <v>872921.57083799993</v>
      </c>
    </row>
    <row r="240" spans="2:6" ht="15" x14ac:dyDescent="0.25">
      <c r="B240" s="8" t="s">
        <v>69</v>
      </c>
      <c r="C240" s="8" t="s">
        <v>39</v>
      </c>
      <c r="D240" t="s">
        <v>31</v>
      </c>
      <c r="E240" s="4">
        <v>637480.23300000001</v>
      </c>
      <c r="F240" s="4">
        <v>846892.48954049998</v>
      </c>
    </row>
    <row r="241" spans="2:6" ht="15" x14ac:dyDescent="0.25">
      <c r="B241" s="8" t="s">
        <v>69</v>
      </c>
      <c r="C241" s="8" t="s">
        <v>39</v>
      </c>
      <c r="D241" t="s">
        <v>32</v>
      </c>
      <c r="E241" s="4">
        <v>5875185.7019999996</v>
      </c>
      <c r="F241" s="4">
        <v>7805184.2051069997</v>
      </c>
    </row>
    <row r="242" spans="2:6" ht="15" x14ac:dyDescent="0.25">
      <c r="B242" s="8" t="s">
        <v>70</v>
      </c>
      <c r="C242" s="8" t="s">
        <v>33</v>
      </c>
      <c r="D242" t="s">
        <v>30</v>
      </c>
      <c r="E242" s="4">
        <v>638333</v>
      </c>
      <c r="F242" s="4">
        <v>1051602.5508600001</v>
      </c>
    </row>
    <row r="243" spans="2:6" ht="15" x14ac:dyDescent="0.25">
      <c r="B243" s="8" t="s">
        <v>70</v>
      </c>
      <c r="C243" s="8" t="s">
        <v>33</v>
      </c>
      <c r="D243" t="s">
        <v>31</v>
      </c>
      <c r="E243" s="4">
        <v>1431065</v>
      </c>
      <c r="F243" s="4">
        <v>2357565.1023000004</v>
      </c>
    </row>
    <row r="244" spans="2:6" ht="15" x14ac:dyDescent="0.25">
      <c r="B244" s="8" t="s">
        <v>70</v>
      </c>
      <c r="C244" s="8" t="s">
        <v>33</v>
      </c>
      <c r="D244" t="s">
        <v>32</v>
      </c>
      <c r="E244" s="4">
        <v>1137720</v>
      </c>
      <c r="F244" s="4">
        <v>1874302.6824</v>
      </c>
    </row>
    <row r="245" spans="2:6" ht="15" x14ac:dyDescent="0.25">
      <c r="B245" s="8" t="s">
        <v>70</v>
      </c>
      <c r="C245" s="8" t="s">
        <v>43</v>
      </c>
      <c r="D245" t="s">
        <v>30</v>
      </c>
      <c r="E245" s="4">
        <v>302334</v>
      </c>
      <c r="F245" s="4">
        <v>498071.07828000002</v>
      </c>
    </row>
    <row r="246" spans="2:6" ht="15" x14ac:dyDescent="0.25">
      <c r="B246" s="8" t="s">
        <v>70</v>
      </c>
      <c r="C246" s="8" t="s">
        <v>43</v>
      </c>
      <c r="D246" t="s">
        <v>31</v>
      </c>
      <c r="E246" s="4">
        <v>622835</v>
      </c>
      <c r="F246" s="4">
        <v>1026070.8357000001</v>
      </c>
    </row>
    <row r="247" spans="2:6" ht="15" x14ac:dyDescent="0.25">
      <c r="B247" s="8" t="s">
        <v>70</v>
      </c>
      <c r="C247" s="8" t="s">
        <v>43</v>
      </c>
      <c r="D247" t="s">
        <v>32</v>
      </c>
      <c r="E247" s="4">
        <v>693177</v>
      </c>
      <c r="F247" s="4">
        <v>1141953.65334</v>
      </c>
    </row>
    <row r="248" spans="2:6" ht="15" x14ac:dyDescent="0.25">
      <c r="B248" s="8" t="s">
        <v>70</v>
      </c>
      <c r="C248" s="8" t="s">
        <v>37</v>
      </c>
      <c r="D248" t="s">
        <v>30</v>
      </c>
      <c r="E248" s="4">
        <v>168211</v>
      </c>
      <c r="F248" s="4">
        <v>277114.16562000004</v>
      </c>
    </row>
    <row r="249" spans="2:6" ht="15" x14ac:dyDescent="0.25">
      <c r="B249" s="8" t="s">
        <v>70</v>
      </c>
      <c r="C249" s="8" t="s">
        <v>37</v>
      </c>
      <c r="D249" t="s">
        <v>31</v>
      </c>
      <c r="E249" s="4">
        <v>351994</v>
      </c>
      <c r="F249" s="4">
        <v>579881.95548</v>
      </c>
    </row>
    <row r="250" spans="2:6" ht="15" x14ac:dyDescent="0.25">
      <c r="B250" s="8" t="s">
        <v>70</v>
      </c>
      <c r="C250" s="8" t="s">
        <v>37</v>
      </c>
      <c r="D250" t="s">
        <v>32</v>
      </c>
      <c r="E250" s="4">
        <v>372471</v>
      </c>
      <c r="F250" s="4">
        <v>613616.17482000007</v>
      </c>
    </row>
    <row r="251" spans="2:6" ht="15" x14ac:dyDescent="0.25">
      <c r="B251" s="8" t="s">
        <v>70</v>
      </c>
      <c r="C251" s="8" t="s">
        <v>35</v>
      </c>
      <c r="D251" t="s">
        <v>30</v>
      </c>
      <c r="E251" s="4">
        <v>5354</v>
      </c>
      <c r="F251" s="4">
        <v>5354</v>
      </c>
    </row>
    <row r="252" spans="2:6" ht="15" x14ac:dyDescent="0.25">
      <c r="B252" s="8" t="s">
        <v>70</v>
      </c>
      <c r="C252" s="8" t="s">
        <v>35</v>
      </c>
      <c r="D252" t="s">
        <v>31</v>
      </c>
      <c r="E252" s="4">
        <v>7363</v>
      </c>
      <c r="F252" s="4">
        <v>7363</v>
      </c>
    </row>
    <row r="253" spans="2:6" ht="15" x14ac:dyDescent="0.25">
      <c r="B253" s="8" t="s">
        <v>70</v>
      </c>
      <c r="C253" s="8" t="s">
        <v>35</v>
      </c>
      <c r="D253" t="s">
        <v>32</v>
      </c>
      <c r="E253" s="4">
        <v>13695</v>
      </c>
      <c r="F253" s="4">
        <v>13695</v>
      </c>
    </row>
    <row r="254" spans="2:6" ht="15" x14ac:dyDescent="0.25">
      <c r="B254" s="8" t="s">
        <v>70</v>
      </c>
      <c r="C254" s="8" t="s">
        <v>39</v>
      </c>
      <c r="D254" t="s">
        <v>30</v>
      </c>
      <c r="E254" s="4">
        <v>707302</v>
      </c>
      <c r="F254" s="4">
        <v>1165223.4608400001</v>
      </c>
    </row>
    <row r="255" spans="2:6" ht="15" x14ac:dyDescent="0.25">
      <c r="B255" s="8" t="s">
        <v>70</v>
      </c>
      <c r="C255" s="8" t="s">
        <v>39</v>
      </c>
      <c r="D255" t="s">
        <v>31</v>
      </c>
      <c r="E255" s="4">
        <v>1188627</v>
      </c>
      <c r="F255" s="4">
        <v>1958167.89234</v>
      </c>
    </row>
    <row r="256" spans="2:6" ht="15" x14ac:dyDescent="0.25">
      <c r="B256" s="8" t="s">
        <v>70</v>
      </c>
      <c r="C256" s="8" t="s">
        <v>39</v>
      </c>
      <c r="D256" t="s">
        <v>32</v>
      </c>
      <c r="E256" s="4">
        <v>2316372</v>
      </c>
      <c r="F256" s="4">
        <v>3816037.56024</v>
      </c>
    </row>
    <row r="257" spans="2:6" ht="15" x14ac:dyDescent="0.25">
      <c r="B257" s="8" t="s">
        <v>71</v>
      </c>
      <c r="C257" s="8" t="s">
        <v>33</v>
      </c>
      <c r="D257" t="s">
        <v>30</v>
      </c>
      <c r="E257" s="4">
        <v>44046.7</v>
      </c>
      <c r="F257" s="4">
        <v>58516.040949999995</v>
      </c>
    </row>
    <row r="258" spans="2:6" ht="15" x14ac:dyDescent="0.25">
      <c r="B258" s="8" t="s">
        <v>71</v>
      </c>
      <c r="C258" s="8" t="s">
        <v>33</v>
      </c>
      <c r="D258" t="s">
        <v>31</v>
      </c>
      <c r="E258" s="4">
        <v>102398.49999999997</v>
      </c>
      <c r="F258" s="4">
        <v>136036.40724999996</v>
      </c>
    </row>
    <row r="259" spans="2:6" ht="15" x14ac:dyDescent="0.25">
      <c r="B259" s="8" t="s">
        <v>71</v>
      </c>
      <c r="C259" s="8" t="s">
        <v>33</v>
      </c>
      <c r="D259" t="s">
        <v>32</v>
      </c>
      <c r="E259" s="4">
        <v>136011.5</v>
      </c>
      <c r="F259" s="4">
        <v>180691.27775000001</v>
      </c>
    </row>
    <row r="260" spans="2:6" ht="15" x14ac:dyDescent="0.25">
      <c r="B260" s="8" t="s">
        <v>71</v>
      </c>
      <c r="C260" s="8" t="s">
        <v>43</v>
      </c>
      <c r="D260" t="s">
        <v>30</v>
      </c>
      <c r="E260" s="4">
        <v>24210.3</v>
      </c>
      <c r="F260" s="4">
        <v>32163.383549999999</v>
      </c>
    </row>
    <row r="261" spans="2:6" ht="15" x14ac:dyDescent="0.25">
      <c r="B261" s="8" t="s">
        <v>71</v>
      </c>
      <c r="C261" s="8" t="s">
        <v>43</v>
      </c>
      <c r="D261" t="s">
        <v>31</v>
      </c>
      <c r="E261" s="4">
        <v>40549.599999999999</v>
      </c>
      <c r="F261" s="4">
        <v>53870.143599999996</v>
      </c>
    </row>
    <row r="262" spans="2:6" ht="15" x14ac:dyDescent="0.25">
      <c r="B262" s="8" t="s">
        <v>71</v>
      </c>
      <c r="C262" s="8" t="s">
        <v>43</v>
      </c>
      <c r="D262" t="s">
        <v>32</v>
      </c>
      <c r="E262" s="4">
        <v>92065.600000000006</v>
      </c>
      <c r="F262" s="4">
        <v>122309.1496</v>
      </c>
    </row>
    <row r="263" spans="2:6" ht="15" x14ac:dyDescent="0.25">
      <c r="B263" s="8" t="s">
        <v>71</v>
      </c>
      <c r="C263" s="8" t="s">
        <v>37</v>
      </c>
      <c r="D263" t="s">
        <v>30</v>
      </c>
      <c r="E263" s="4">
        <v>11897.8</v>
      </c>
      <c r="F263" s="4">
        <v>15806.227299999999</v>
      </c>
    </row>
    <row r="264" spans="2:6" ht="15" x14ac:dyDescent="0.25">
      <c r="B264" s="8" t="s">
        <v>71</v>
      </c>
      <c r="C264" s="8" t="s">
        <v>37</v>
      </c>
      <c r="D264" t="s">
        <v>31</v>
      </c>
      <c r="E264" s="4">
        <v>12850.000000000002</v>
      </c>
      <c r="F264" s="4">
        <v>17071.225000000002</v>
      </c>
    </row>
    <row r="265" spans="2:6" ht="15" x14ac:dyDescent="0.25">
      <c r="B265" s="8" t="s">
        <v>71</v>
      </c>
      <c r="C265" s="8" t="s">
        <v>37</v>
      </c>
      <c r="D265" t="s">
        <v>32</v>
      </c>
      <c r="E265" s="4">
        <v>33412.800000000003</v>
      </c>
      <c r="F265" s="4">
        <v>44388.904800000004</v>
      </c>
    </row>
    <row r="266" spans="2:6" ht="15" x14ac:dyDescent="0.25">
      <c r="B266" s="8" t="s">
        <v>71</v>
      </c>
      <c r="C266" s="8" t="s">
        <v>35</v>
      </c>
      <c r="D266" t="s">
        <v>30</v>
      </c>
      <c r="E266" s="4">
        <v>439.59</v>
      </c>
      <c r="F266" s="4">
        <v>439.59</v>
      </c>
    </row>
    <row r="267" spans="2:6" ht="15" x14ac:dyDescent="0.25">
      <c r="B267" s="8" t="s">
        <v>71</v>
      </c>
      <c r="C267" s="8" t="s">
        <v>35</v>
      </c>
      <c r="D267" t="s">
        <v>31</v>
      </c>
      <c r="E267" s="4">
        <v>728.93000000000006</v>
      </c>
      <c r="F267" s="4">
        <v>728.93000000000006</v>
      </c>
    </row>
    <row r="268" spans="2:6" ht="15" x14ac:dyDescent="0.25">
      <c r="B268" s="8" t="s">
        <v>71</v>
      </c>
      <c r="C268" s="8" t="s">
        <v>35</v>
      </c>
      <c r="D268" t="s">
        <v>32</v>
      </c>
      <c r="E268" s="4">
        <v>1456.65</v>
      </c>
      <c r="F268" s="4">
        <v>1456.65</v>
      </c>
    </row>
    <row r="269" spans="2:6" ht="15" x14ac:dyDescent="0.25">
      <c r="B269" s="8" t="s">
        <v>71</v>
      </c>
      <c r="C269" s="8" t="s">
        <v>39</v>
      </c>
      <c r="D269" t="s">
        <v>30</v>
      </c>
      <c r="E269" s="4">
        <v>17275.584999999999</v>
      </c>
      <c r="F269" s="4">
        <v>22950.6146725</v>
      </c>
    </row>
    <row r="270" spans="2:6" ht="15" x14ac:dyDescent="0.25">
      <c r="B270" s="8" t="s">
        <v>71</v>
      </c>
      <c r="C270" s="8" t="s">
        <v>39</v>
      </c>
      <c r="D270" t="s">
        <v>31</v>
      </c>
      <c r="E270" s="4">
        <v>86265.964999999997</v>
      </c>
      <c r="F270" s="4">
        <v>114604.3345025</v>
      </c>
    </row>
    <row r="271" spans="2:6" ht="15" x14ac:dyDescent="0.25">
      <c r="B271" s="8" t="s">
        <v>71</v>
      </c>
      <c r="C271" s="8" t="s">
        <v>39</v>
      </c>
      <c r="D271" t="s">
        <v>32</v>
      </c>
      <c r="E271" s="4">
        <v>370813.68800000002</v>
      </c>
      <c r="F271" s="4">
        <v>492625.98450800002</v>
      </c>
    </row>
    <row r="272" spans="2:6" ht="15" x14ac:dyDescent="0.25">
      <c r="B272" s="8" t="s">
        <v>72</v>
      </c>
      <c r="C272" s="8" t="s">
        <v>33</v>
      </c>
      <c r="D272" t="s">
        <v>30</v>
      </c>
      <c r="E272" s="4">
        <v>0</v>
      </c>
      <c r="F272" s="4">
        <v>0</v>
      </c>
    </row>
    <row r="273" spans="2:6" ht="15" x14ac:dyDescent="0.25">
      <c r="B273" s="8" t="s">
        <v>72</v>
      </c>
      <c r="C273" s="8" t="s">
        <v>33</v>
      </c>
      <c r="D273" t="s">
        <v>31</v>
      </c>
      <c r="E273" s="4">
        <v>0</v>
      </c>
      <c r="F273" s="4">
        <v>0</v>
      </c>
    </row>
    <row r="274" spans="2:6" ht="15" x14ac:dyDescent="0.25">
      <c r="B274" s="8" t="s">
        <v>72</v>
      </c>
      <c r="C274" s="8" t="s">
        <v>33</v>
      </c>
      <c r="D274" t="s">
        <v>32</v>
      </c>
      <c r="E274" s="4">
        <v>0</v>
      </c>
      <c r="F274" s="4">
        <v>0</v>
      </c>
    </row>
    <row r="275" spans="2:6" ht="15" x14ac:dyDescent="0.25">
      <c r="B275" s="8" t="s">
        <v>72</v>
      </c>
      <c r="C275" s="8" t="s">
        <v>43</v>
      </c>
      <c r="D275" t="s">
        <v>30</v>
      </c>
      <c r="E275" s="4">
        <v>0</v>
      </c>
      <c r="F275" s="4">
        <v>0</v>
      </c>
    </row>
    <row r="276" spans="2:6" ht="15" x14ac:dyDescent="0.25">
      <c r="B276" s="8" t="s">
        <v>72</v>
      </c>
      <c r="C276" s="8" t="s">
        <v>43</v>
      </c>
      <c r="D276" t="s">
        <v>31</v>
      </c>
      <c r="E276" s="4">
        <v>0</v>
      </c>
      <c r="F276" s="4">
        <v>0</v>
      </c>
    </row>
    <row r="277" spans="2:6" ht="15" x14ac:dyDescent="0.25">
      <c r="B277" s="8" t="s">
        <v>72</v>
      </c>
      <c r="C277" s="8" t="s">
        <v>43</v>
      </c>
      <c r="D277" t="s">
        <v>32</v>
      </c>
      <c r="E277" s="4">
        <v>0</v>
      </c>
      <c r="F277" s="4">
        <v>0</v>
      </c>
    </row>
    <row r="278" spans="2:6" ht="15" x14ac:dyDescent="0.25">
      <c r="B278" s="8" t="s">
        <v>72</v>
      </c>
      <c r="C278" s="8" t="s">
        <v>37</v>
      </c>
      <c r="D278" t="s">
        <v>30</v>
      </c>
      <c r="E278" s="4">
        <v>0</v>
      </c>
      <c r="F278" s="4">
        <v>0</v>
      </c>
    </row>
    <row r="279" spans="2:6" ht="15" x14ac:dyDescent="0.25">
      <c r="B279" s="8" t="s">
        <v>72</v>
      </c>
      <c r="C279" s="8" t="s">
        <v>37</v>
      </c>
      <c r="D279" t="s">
        <v>31</v>
      </c>
      <c r="E279" s="4">
        <v>0</v>
      </c>
      <c r="F279" s="4">
        <v>0</v>
      </c>
    </row>
    <row r="280" spans="2:6" ht="15" x14ac:dyDescent="0.25">
      <c r="B280" s="8" t="s">
        <v>72</v>
      </c>
      <c r="C280" s="8" t="s">
        <v>37</v>
      </c>
      <c r="D280" t="s">
        <v>32</v>
      </c>
      <c r="E280" s="4">
        <v>0</v>
      </c>
      <c r="F280" s="4">
        <v>0</v>
      </c>
    </row>
    <row r="281" spans="2:6" ht="15" x14ac:dyDescent="0.25">
      <c r="B281" s="8" t="s">
        <v>72</v>
      </c>
      <c r="C281" s="8" t="s">
        <v>35</v>
      </c>
      <c r="D281" t="s">
        <v>30</v>
      </c>
      <c r="E281" s="4">
        <v>0</v>
      </c>
      <c r="F281" s="4">
        <v>0</v>
      </c>
    </row>
    <row r="282" spans="2:6" ht="15" x14ac:dyDescent="0.25">
      <c r="B282" s="8" t="s">
        <v>72</v>
      </c>
      <c r="C282" s="8" t="s">
        <v>35</v>
      </c>
      <c r="D282" t="s">
        <v>31</v>
      </c>
      <c r="E282" s="4">
        <v>0</v>
      </c>
      <c r="F282" s="4">
        <v>0</v>
      </c>
    </row>
    <row r="283" spans="2:6" ht="15" x14ac:dyDescent="0.25">
      <c r="B283" s="8" t="s">
        <v>72</v>
      </c>
      <c r="C283" s="8" t="s">
        <v>35</v>
      </c>
      <c r="D283" t="s">
        <v>32</v>
      </c>
      <c r="E283" s="4">
        <v>0</v>
      </c>
      <c r="F283" s="4">
        <v>0</v>
      </c>
    </row>
    <row r="284" spans="2:6" ht="15" x14ac:dyDescent="0.25">
      <c r="B284" s="8" t="s">
        <v>72</v>
      </c>
      <c r="C284" s="8" t="s">
        <v>39</v>
      </c>
      <c r="D284" t="s">
        <v>30</v>
      </c>
      <c r="E284" s="4">
        <v>0</v>
      </c>
      <c r="F284" s="4">
        <v>0</v>
      </c>
    </row>
    <row r="285" spans="2:6" ht="15" x14ac:dyDescent="0.25">
      <c r="B285" s="8" t="s">
        <v>72</v>
      </c>
      <c r="C285" s="8" t="s">
        <v>39</v>
      </c>
      <c r="D285" t="s">
        <v>31</v>
      </c>
      <c r="E285" s="4">
        <v>0</v>
      </c>
      <c r="F285" s="4">
        <v>0</v>
      </c>
    </row>
    <row r="286" spans="2:6" ht="15" x14ac:dyDescent="0.25">
      <c r="B286" s="8" t="s">
        <v>72</v>
      </c>
      <c r="C286" s="8" t="s">
        <v>39</v>
      </c>
      <c r="D286" t="s">
        <v>32</v>
      </c>
      <c r="E286" s="4">
        <v>0</v>
      </c>
      <c r="F286" s="4">
        <v>0</v>
      </c>
    </row>
    <row r="287" spans="2:6" ht="15" x14ac:dyDescent="0.25">
      <c r="B287" s="8" t="s">
        <v>73</v>
      </c>
      <c r="C287" s="8" t="s">
        <v>33</v>
      </c>
      <c r="D287" t="s">
        <v>30</v>
      </c>
      <c r="E287" s="4">
        <v>10793017</v>
      </c>
      <c r="F287" s="4">
        <v>46488.546263759999</v>
      </c>
    </row>
    <row r="288" spans="2:6" ht="15" x14ac:dyDescent="0.25">
      <c r="B288" s="8" t="s">
        <v>73</v>
      </c>
      <c r="C288" s="8" t="s">
        <v>33</v>
      </c>
      <c r="D288" t="s">
        <v>31</v>
      </c>
      <c r="E288" s="4">
        <v>43471398</v>
      </c>
      <c r="F288" s="4">
        <v>187243.48317744001</v>
      </c>
    </row>
    <row r="289" spans="2:6" ht="15" x14ac:dyDescent="0.25">
      <c r="B289" s="8" t="s">
        <v>73</v>
      </c>
      <c r="C289" s="8" t="s">
        <v>33</v>
      </c>
      <c r="D289" t="s">
        <v>32</v>
      </c>
      <c r="E289" s="4">
        <v>11770193</v>
      </c>
      <c r="F289" s="4">
        <v>50697.51690504</v>
      </c>
    </row>
    <row r="290" spans="2:6" ht="15" x14ac:dyDescent="0.25">
      <c r="B290" s="8" t="s">
        <v>73</v>
      </c>
      <c r="C290" s="8" t="s">
        <v>43</v>
      </c>
      <c r="D290" t="s">
        <v>30</v>
      </c>
      <c r="E290" s="4">
        <v>5298094</v>
      </c>
      <c r="F290" s="4">
        <v>22820.374324320001</v>
      </c>
    </row>
    <row r="291" spans="2:6" ht="15" x14ac:dyDescent="0.25">
      <c r="B291" s="8" t="s">
        <v>73</v>
      </c>
      <c r="C291" s="8" t="s">
        <v>43</v>
      </c>
      <c r="D291" t="s">
        <v>31</v>
      </c>
      <c r="E291" s="4">
        <v>14732610</v>
      </c>
      <c r="F291" s="4">
        <v>63457.476400799998</v>
      </c>
    </row>
    <row r="292" spans="2:6" ht="15" x14ac:dyDescent="0.25">
      <c r="B292" s="8" t="s">
        <v>73</v>
      </c>
      <c r="C292" s="8" t="s">
        <v>43</v>
      </c>
      <c r="D292" t="s">
        <v>32</v>
      </c>
      <c r="E292" s="4">
        <v>7051220</v>
      </c>
      <c r="F292" s="4">
        <v>30371.578881600002</v>
      </c>
    </row>
    <row r="293" spans="2:6" ht="15" x14ac:dyDescent="0.25">
      <c r="B293" s="8" t="s">
        <v>73</v>
      </c>
      <c r="C293" s="8" t="s">
        <v>37</v>
      </c>
      <c r="D293" t="s">
        <v>30</v>
      </c>
      <c r="E293" s="4">
        <v>2533284</v>
      </c>
      <c r="F293" s="4">
        <v>10911.563507520001</v>
      </c>
    </row>
    <row r="294" spans="2:6" ht="15" x14ac:dyDescent="0.25">
      <c r="B294" s="8" t="s">
        <v>73</v>
      </c>
      <c r="C294" s="8" t="s">
        <v>37</v>
      </c>
      <c r="D294" t="s">
        <v>31</v>
      </c>
      <c r="E294" s="4">
        <v>6023855</v>
      </c>
      <c r="F294" s="4">
        <v>25946.430164400001</v>
      </c>
    </row>
    <row r="295" spans="2:6" ht="15" x14ac:dyDescent="0.25">
      <c r="B295" s="8" t="s">
        <v>73</v>
      </c>
      <c r="C295" s="8" t="s">
        <v>37</v>
      </c>
      <c r="D295" t="s">
        <v>32</v>
      </c>
      <c r="E295" s="4">
        <v>4848133</v>
      </c>
      <c r="F295" s="4">
        <v>20882.266308239999</v>
      </c>
    </row>
    <row r="296" spans="2:6" ht="15" x14ac:dyDescent="0.25">
      <c r="B296" s="8" t="s">
        <v>73</v>
      </c>
      <c r="C296" s="8" t="s">
        <v>35</v>
      </c>
      <c r="D296" t="s">
        <v>30</v>
      </c>
      <c r="E296" s="4">
        <v>643.1</v>
      </c>
      <c r="F296" s="4">
        <v>643.1</v>
      </c>
    </row>
    <row r="297" spans="2:6" ht="15" x14ac:dyDescent="0.25">
      <c r="B297" s="8" t="s">
        <v>73</v>
      </c>
      <c r="C297" s="8" t="s">
        <v>35</v>
      </c>
      <c r="D297" t="s">
        <v>31</v>
      </c>
      <c r="E297" s="4">
        <v>1643.67</v>
      </c>
      <c r="F297" s="4">
        <v>1643.67</v>
      </c>
    </row>
    <row r="298" spans="2:6" ht="15" x14ac:dyDescent="0.25">
      <c r="B298" s="8" t="s">
        <v>73</v>
      </c>
      <c r="C298" s="8" t="s">
        <v>35</v>
      </c>
      <c r="D298" t="s">
        <v>32</v>
      </c>
      <c r="E298" s="4">
        <v>1547.3500000000001</v>
      </c>
      <c r="F298" s="4">
        <v>1547.3500000000001</v>
      </c>
    </row>
    <row r="299" spans="2:6" ht="15" x14ac:dyDescent="0.25">
      <c r="B299" s="8" t="s">
        <v>73</v>
      </c>
      <c r="C299" s="8" t="s">
        <v>39</v>
      </c>
      <c r="D299" t="s">
        <v>30</v>
      </c>
      <c r="E299" s="4">
        <v>14735001.76</v>
      </c>
      <c r="F299" s="4">
        <v>63467.778380812801</v>
      </c>
    </row>
    <row r="300" spans="2:6" ht="15" x14ac:dyDescent="0.25">
      <c r="B300" s="8" t="s">
        <v>73</v>
      </c>
      <c r="C300" s="8" t="s">
        <v>39</v>
      </c>
      <c r="D300" t="s">
        <v>31</v>
      </c>
      <c r="E300" s="4">
        <v>76637301.585999995</v>
      </c>
      <c r="F300" s="4">
        <v>330098.3163753461</v>
      </c>
    </row>
    <row r="301" spans="2:6" ht="15" x14ac:dyDescent="0.25">
      <c r="B301" s="8" t="s">
        <v>73</v>
      </c>
      <c r="C301" s="8" t="s">
        <v>39</v>
      </c>
      <c r="D301" t="s">
        <v>32</v>
      </c>
      <c r="E301" s="4">
        <v>35223696.600000001</v>
      </c>
      <c r="F301" s="4">
        <v>151718.323891248</v>
      </c>
    </row>
    <row r="302" spans="2:6" ht="15" x14ac:dyDescent="0.25">
      <c r="B302" s="8" t="s">
        <v>74</v>
      </c>
      <c r="C302" s="8" t="s">
        <v>33</v>
      </c>
      <c r="D302" t="s">
        <v>30</v>
      </c>
      <c r="E302" s="4">
        <v>8390368857</v>
      </c>
      <c r="F302" s="4">
        <v>707618.53829280904</v>
      </c>
    </row>
    <row r="303" spans="2:6" ht="15" x14ac:dyDescent="0.25">
      <c r="B303" s="8" t="s">
        <v>74</v>
      </c>
      <c r="C303" s="8" t="s">
        <v>33</v>
      </c>
      <c r="D303" t="s">
        <v>31</v>
      </c>
      <c r="E303" s="4">
        <v>9115401521.6000004</v>
      </c>
      <c r="F303" s="4">
        <v>768765.61812717922</v>
      </c>
    </row>
    <row r="304" spans="2:6" ht="15" x14ac:dyDescent="0.25">
      <c r="B304" s="8" t="s">
        <v>74</v>
      </c>
      <c r="C304" s="8" t="s">
        <v>33</v>
      </c>
      <c r="D304" t="s">
        <v>32</v>
      </c>
      <c r="E304" s="4">
        <v>2821524400</v>
      </c>
      <c r="F304" s="4">
        <v>237958.9033228</v>
      </c>
    </row>
    <row r="305" spans="2:6" ht="15" x14ac:dyDescent="0.25">
      <c r="B305" s="8" t="s">
        <v>74</v>
      </c>
      <c r="C305" s="8" t="s">
        <v>43</v>
      </c>
      <c r="D305" t="s">
        <v>30</v>
      </c>
      <c r="E305" s="4">
        <v>5057951573.8000002</v>
      </c>
      <c r="F305" s="4">
        <v>426572.46187957062</v>
      </c>
    </row>
    <row r="306" spans="2:6" ht="15" x14ac:dyDescent="0.25">
      <c r="B306" s="8" t="s">
        <v>74</v>
      </c>
      <c r="C306" s="8" t="s">
        <v>43</v>
      </c>
      <c r="D306" t="s">
        <v>31</v>
      </c>
      <c r="E306" s="4">
        <v>3664125431.1999998</v>
      </c>
      <c r="F306" s="4">
        <v>309021.34649111441</v>
      </c>
    </row>
    <row r="307" spans="2:6" ht="15" x14ac:dyDescent="0.25">
      <c r="B307" s="8" t="s">
        <v>74</v>
      </c>
      <c r="C307" s="8" t="s">
        <v>43</v>
      </c>
      <c r="D307" t="s">
        <v>32</v>
      </c>
      <c r="E307" s="4">
        <v>1580267400</v>
      </c>
      <c r="F307" s="4">
        <v>133275.01171379999</v>
      </c>
    </row>
    <row r="308" spans="2:6" ht="15" x14ac:dyDescent="0.25">
      <c r="B308" s="8" t="s">
        <v>74</v>
      </c>
      <c r="C308" s="8" t="s">
        <v>37</v>
      </c>
      <c r="D308" t="s">
        <v>30</v>
      </c>
      <c r="E308" s="4">
        <v>1273396128.4000001</v>
      </c>
      <c r="F308" s="4">
        <v>107394.40928087081</v>
      </c>
    </row>
    <row r="309" spans="2:6" ht="15" x14ac:dyDescent="0.25">
      <c r="B309" s="8" t="s">
        <v>74</v>
      </c>
      <c r="C309" s="8" t="s">
        <v>37</v>
      </c>
      <c r="D309" t="s">
        <v>31</v>
      </c>
      <c r="E309" s="4">
        <v>1187609982.4000001</v>
      </c>
      <c r="F309" s="4">
        <v>100159.46308566882</v>
      </c>
    </row>
    <row r="310" spans="2:6" ht="15" x14ac:dyDescent="0.25">
      <c r="B310" s="8" t="s">
        <v>74</v>
      </c>
      <c r="C310" s="8" t="s">
        <v>37</v>
      </c>
      <c r="D310" t="s">
        <v>32</v>
      </c>
      <c r="E310" s="4">
        <v>907588212</v>
      </c>
      <c r="F310" s="4">
        <v>76543.267035444005</v>
      </c>
    </row>
    <row r="311" spans="2:6" ht="15" x14ac:dyDescent="0.25">
      <c r="B311" s="8" t="s">
        <v>74</v>
      </c>
      <c r="C311" s="8" t="s">
        <v>35</v>
      </c>
      <c r="D311" t="s">
        <v>30</v>
      </c>
      <c r="E311" s="4">
        <v>24788.005000000001</v>
      </c>
      <c r="F311" s="4">
        <v>24788.005000000001</v>
      </c>
    </row>
    <row r="312" spans="2:6" ht="15" x14ac:dyDescent="0.25">
      <c r="B312" s="8" t="s">
        <v>74</v>
      </c>
      <c r="C312" s="8" t="s">
        <v>35</v>
      </c>
      <c r="D312" t="s">
        <v>31</v>
      </c>
      <c r="E312" s="4">
        <v>20910.891000000003</v>
      </c>
      <c r="F312" s="4">
        <v>20910.891000000003</v>
      </c>
    </row>
    <row r="313" spans="2:6" ht="15" x14ac:dyDescent="0.25">
      <c r="B313" s="8" t="s">
        <v>74</v>
      </c>
      <c r="C313" s="8" t="s">
        <v>35</v>
      </c>
      <c r="D313" t="s">
        <v>32</v>
      </c>
      <c r="E313" s="4">
        <v>28942.005000000001</v>
      </c>
      <c r="F313" s="4">
        <v>28942.005000000001</v>
      </c>
    </row>
    <row r="314" spans="2:6" ht="15" x14ac:dyDescent="0.25">
      <c r="B314" s="8" t="s">
        <v>74</v>
      </c>
      <c r="C314" s="8" t="s">
        <v>39</v>
      </c>
      <c r="D314" t="s">
        <v>30</v>
      </c>
      <c r="E314" s="4">
        <v>15562083940</v>
      </c>
      <c r="F314" s="4">
        <v>1312459.47324778</v>
      </c>
    </row>
    <row r="315" spans="2:6" ht="15" x14ac:dyDescent="0.25">
      <c r="B315" s="8" t="s">
        <v>74</v>
      </c>
      <c r="C315" s="8" t="s">
        <v>39</v>
      </c>
      <c r="D315" t="s">
        <v>31</v>
      </c>
      <c r="E315" s="4">
        <v>8537735949.0500002</v>
      </c>
      <c r="F315" s="4">
        <v>720047.03673502989</v>
      </c>
    </row>
    <row r="316" spans="2:6" ht="15" x14ac:dyDescent="0.25">
      <c r="B316" s="8" t="s">
        <v>74</v>
      </c>
      <c r="C316" s="8" t="s">
        <v>39</v>
      </c>
      <c r="D316" t="s">
        <v>32</v>
      </c>
      <c r="E316" s="4">
        <v>9380000200</v>
      </c>
      <c r="F316" s="4">
        <v>791081.07686739997</v>
      </c>
    </row>
    <row r="317" spans="2:6" ht="15" x14ac:dyDescent="0.25">
      <c r="B317" s="8" t="s">
        <v>75</v>
      </c>
      <c r="C317" s="8" t="s">
        <v>33</v>
      </c>
      <c r="D317" t="s">
        <v>30</v>
      </c>
      <c r="E317" s="4">
        <v>44264845.5</v>
      </c>
      <c r="F317" s="4">
        <v>725500.81774499989</v>
      </c>
    </row>
    <row r="318" spans="2:6" ht="15" x14ac:dyDescent="0.25">
      <c r="B318" s="8" t="s">
        <v>75</v>
      </c>
      <c r="C318" s="8" t="s">
        <v>33</v>
      </c>
      <c r="D318" t="s">
        <v>31</v>
      </c>
      <c r="E318" s="4">
        <v>158212062.59000003</v>
      </c>
      <c r="F318" s="4">
        <v>2593095.7058501001</v>
      </c>
    </row>
    <row r="319" spans="2:6" ht="15" x14ac:dyDescent="0.25">
      <c r="B319" s="8" t="s">
        <v>75</v>
      </c>
      <c r="C319" s="8" t="s">
        <v>33</v>
      </c>
      <c r="D319" t="s">
        <v>32</v>
      </c>
      <c r="E319" s="4">
        <v>40569285.380000003</v>
      </c>
      <c r="F319" s="4">
        <v>664930.58737820003</v>
      </c>
    </row>
    <row r="320" spans="2:6" ht="15" x14ac:dyDescent="0.25">
      <c r="B320" s="8" t="s">
        <v>75</v>
      </c>
      <c r="C320" s="8" t="s">
        <v>43</v>
      </c>
      <c r="D320" t="s">
        <v>30</v>
      </c>
      <c r="E320" s="4">
        <v>16980109.719999999</v>
      </c>
      <c r="F320" s="4">
        <v>278303.99831079994</v>
      </c>
    </row>
    <row r="321" spans="2:6" ht="15" x14ac:dyDescent="0.25">
      <c r="B321" s="8" t="s">
        <v>75</v>
      </c>
      <c r="C321" s="8" t="s">
        <v>43</v>
      </c>
      <c r="D321" t="s">
        <v>31</v>
      </c>
      <c r="E321" s="4">
        <v>78086961.019999996</v>
      </c>
      <c r="F321" s="4">
        <v>1279845.2911177997</v>
      </c>
    </row>
    <row r="322" spans="2:6" ht="15" x14ac:dyDescent="0.25">
      <c r="B322" s="8" t="s">
        <v>75</v>
      </c>
      <c r="C322" s="8" t="s">
        <v>43</v>
      </c>
      <c r="D322" t="s">
        <v>32</v>
      </c>
      <c r="E322" s="4">
        <v>26611647.98</v>
      </c>
      <c r="F322" s="4">
        <v>436164.91039219993</v>
      </c>
    </row>
    <row r="323" spans="2:6" ht="15" x14ac:dyDescent="0.25">
      <c r="B323" s="8" t="s">
        <v>75</v>
      </c>
      <c r="C323" s="8" t="s">
        <v>37</v>
      </c>
      <c r="D323" t="s">
        <v>30</v>
      </c>
      <c r="E323" s="4">
        <v>2720565.571</v>
      </c>
      <c r="F323" s="4">
        <v>44590.069708689996</v>
      </c>
    </row>
    <row r="324" spans="2:6" ht="15" x14ac:dyDescent="0.25">
      <c r="B324" s="8" t="s">
        <v>75</v>
      </c>
      <c r="C324" s="8" t="s">
        <v>37</v>
      </c>
      <c r="D324" t="s">
        <v>31</v>
      </c>
      <c r="E324" s="4">
        <v>13564554.084000003</v>
      </c>
      <c r="F324" s="4">
        <v>222323.04143676002</v>
      </c>
    </row>
    <row r="325" spans="2:6" ht="15" x14ac:dyDescent="0.25">
      <c r="B325" s="8" t="s">
        <v>75</v>
      </c>
      <c r="C325" s="8" t="s">
        <v>37</v>
      </c>
      <c r="D325" t="s">
        <v>32</v>
      </c>
      <c r="E325" s="4">
        <v>8337634.0869999994</v>
      </c>
      <c r="F325" s="4">
        <v>136653.82268592998</v>
      </c>
    </row>
    <row r="326" spans="2:6" ht="15" x14ac:dyDescent="0.25">
      <c r="B326" s="8" t="s">
        <v>75</v>
      </c>
      <c r="C326" s="8" t="s">
        <v>35</v>
      </c>
      <c r="D326" t="s">
        <v>30</v>
      </c>
      <c r="E326" s="4">
        <v>22508.617999999999</v>
      </c>
      <c r="F326" s="4">
        <v>22508.617999999999</v>
      </c>
    </row>
    <row r="327" spans="2:6" ht="15" x14ac:dyDescent="0.25">
      <c r="B327" s="8" t="s">
        <v>75</v>
      </c>
      <c r="C327" s="8" t="s">
        <v>35</v>
      </c>
      <c r="D327" t="s">
        <v>31</v>
      </c>
      <c r="E327" s="4">
        <v>231282.46</v>
      </c>
      <c r="F327" s="4">
        <v>231282.46</v>
      </c>
    </row>
    <row r="328" spans="2:6" ht="15" x14ac:dyDescent="0.25">
      <c r="B328" s="8" t="s">
        <v>75</v>
      </c>
      <c r="C328" s="8" t="s">
        <v>35</v>
      </c>
      <c r="D328" t="s">
        <v>32</v>
      </c>
      <c r="E328" s="4">
        <v>61090.913</v>
      </c>
      <c r="F328" s="4">
        <v>61090.913</v>
      </c>
    </row>
    <row r="329" spans="2:6" ht="15" x14ac:dyDescent="0.25">
      <c r="B329" s="8" t="s">
        <v>75</v>
      </c>
      <c r="C329" s="8" t="s">
        <v>39</v>
      </c>
      <c r="D329" t="s">
        <v>30</v>
      </c>
      <c r="E329" s="4">
        <v>66287276.889999993</v>
      </c>
      <c r="F329" s="4">
        <v>1086448.4682270999</v>
      </c>
    </row>
    <row r="330" spans="2:6" ht="15" x14ac:dyDescent="0.25">
      <c r="B330" s="8" t="s">
        <v>75</v>
      </c>
      <c r="C330" s="8" t="s">
        <v>39</v>
      </c>
      <c r="D330" t="s">
        <v>31</v>
      </c>
      <c r="E330" s="4">
        <v>175914217.22999999</v>
      </c>
      <c r="F330" s="4">
        <v>2883234.0203996995</v>
      </c>
    </row>
    <row r="331" spans="2:6" ht="15" x14ac:dyDescent="0.25">
      <c r="B331" s="8" t="s">
        <v>75</v>
      </c>
      <c r="C331" s="8" t="s">
        <v>39</v>
      </c>
      <c r="D331" t="s">
        <v>32</v>
      </c>
      <c r="E331" s="4">
        <v>134006824.09999999</v>
      </c>
      <c r="F331" s="4">
        <v>2196371.8469989998</v>
      </c>
    </row>
    <row r="332" spans="2:6" ht="15" x14ac:dyDescent="0.25">
      <c r="B332" s="8" t="s">
        <v>76</v>
      </c>
      <c r="C332" s="8" t="s">
        <v>33</v>
      </c>
      <c r="D332" t="s">
        <v>30</v>
      </c>
      <c r="E332" s="4">
        <v>66987.499999999985</v>
      </c>
      <c r="F332" s="4">
        <v>88992.893749999988</v>
      </c>
    </row>
    <row r="333" spans="2:6" ht="15" x14ac:dyDescent="0.25">
      <c r="B333" s="8" t="s">
        <v>76</v>
      </c>
      <c r="C333" s="8" t="s">
        <v>33</v>
      </c>
      <c r="D333" t="s">
        <v>31</v>
      </c>
      <c r="E333" s="4">
        <v>237003.1</v>
      </c>
      <c r="F333" s="4">
        <v>314858.61835</v>
      </c>
    </row>
    <row r="334" spans="2:6" ht="15" x14ac:dyDescent="0.25">
      <c r="B334" s="8" t="s">
        <v>76</v>
      </c>
      <c r="C334" s="8" t="s">
        <v>33</v>
      </c>
      <c r="D334" t="s">
        <v>32</v>
      </c>
      <c r="E334" s="4">
        <v>79507.399999999994</v>
      </c>
      <c r="F334" s="4">
        <v>105625.58089999999</v>
      </c>
    </row>
    <row r="335" spans="2:6" ht="15" x14ac:dyDescent="0.25">
      <c r="B335" s="8" t="s">
        <v>76</v>
      </c>
      <c r="C335" s="8" t="s">
        <v>43</v>
      </c>
      <c r="D335" t="s">
        <v>30</v>
      </c>
      <c r="E335" s="4">
        <v>29278.600000000002</v>
      </c>
      <c r="F335" s="4">
        <v>38896.6201</v>
      </c>
    </row>
    <row r="336" spans="2:6" ht="15" x14ac:dyDescent="0.25">
      <c r="B336" s="8" t="s">
        <v>76</v>
      </c>
      <c r="C336" s="8" t="s">
        <v>43</v>
      </c>
      <c r="D336" t="s">
        <v>31</v>
      </c>
      <c r="E336" s="4">
        <v>89031.7</v>
      </c>
      <c r="F336" s="4">
        <v>118278.61345</v>
      </c>
    </row>
    <row r="337" spans="2:6" ht="15" x14ac:dyDescent="0.25">
      <c r="B337" s="8" t="s">
        <v>76</v>
      </c>
      <c r="C337" s="8" t="s">
        <v>43</v>
      </c>
      <c r="D337" t="s">
        <v>32</v>
      </c>
      <c r="E337" s="4">
        <v>53057.7</v>
      </c>
      <c r="F337" s="4">
        <v>70487.154450000002</v>
      </c>
    </row>
    <row r="338" spans="2:6" ht="15" x14ac:dyDescent="0.25">
      <c r="B338" s="8" t="s">
        <v>76</v>
      </c>
      <c r="C338" s="8" t="s">
        <v>37</v>
      </c>
      <c r="D338" t="s">
        <v>30</v>
      </c>
      <c r="E338" s="4">
        <v>10590.5</v>
      </c>
      <c r="F338" s="4">
        <v>14069.47925</v>
      </c>
    </row>
    <row r="339" spans="2:6" ht="15" x14ac:dyDescent="0.25">
      <c r="B339" s="8" t="s">
        <v>76</v>
      </c>
      <c r="C339" s="8" t="s">
        <v>37</v>
      </c>
      <c r="D339" t="s">
        <v>31</v>
      </c>
      <c r="E339" s="4">
        <v>30003.5</v>
      </c>
      <c r="F339" s="4">
        <v>39859.649749999997</v>
      </c>
    </row>
    <row r="340" spans="2:6" ht="15" x14ac:dyDescent="0.25">
      <c r="B340" s="8" t="s">
        <v>76</v>
      </c>
      <c r="C340" s="8" t="s">
        <v>37</v>
      </c>
      <c r="D340" t="s">
        <v>32</v>
      </c>
      <c r="E340" s="4">
        <v>30101.1</v>
      </c>
      <c r="F340" s="4">
        <v>39989.311349999996</v>
      </c>
    </row>
    <row r="341" spans="2:6" ht="15" x14ac:dyDescent="0.25">
      <c r="B341" s="8" t="s">
        <v>76</v>
      </c>
      <c r="C341" s="8" t="s">
        <v>35</v>
      </c>
      <c r="D341" t="s">
        <v>30</v>
      </c>
      <c r="E341" s="4">
        <v>213.62</v>
      </c>
      <c r="F341" s="4">
        <v>213.62</v>
      </c>
    </row>
    <row r="342" spans="2:6" ht="15" x14ac:dyDescent="0.25">
      <c r="B342" s="8" t="s">
        <v>76</v>
      </c>
      <c r="C342" s="8" t="s">
        <v>35</v>
      </c>
      <c r="D342" t="s">
        <v>31</v>
      </c>
      <c r="E342" s="4">
        <v>606.99</v>
      </c>
      <c r="F342" s="4">
        <v>606.99</v>
      </c>
    </row>
    <row r="343" spans="2:6" ht="15" x14ac:dyDescent="0.25">
      <c r="B343" s="8" t="s">
        <v>76</v>
      </c>
      <c r="C343" s="8" t="s">
        <v>35</v>
      </c>
      <c r="D343" t="s">
        <v>32</v>
      </c>
      <c r="E343" s="4">
        <v>772.32</v>
      </c>
      <c r="F343" s="4">
        <v>772.32</v>
      </c>
    </row>
    <row r="344" spans="2:6" ht="15" x14ac:dyDescent="0.25">
      <c r="B344" s="8" t="s">
        <v>76</v>
      </c>
      <c r="C344" s="8" t="s">
        <v>39</v>
      </c>
      <c r="D344" t="s">
        <v>30</v>
      </c>
      <c r="E344" s="4">
        <v>82812.759999999995</v>
      </c>
      <c r="F344" s="4">
        <v>110016.75165999999</v>
      </c>
    </row>
    <row r="345" spans="2:6" ht="15" x14ac:dyDescent="0.25">
      <c r="B345" s="8" t="s">
        <v>76</v>
      </c>
      <c r="C345" s="8" t="s">
        <v>39</v>
      </c>
      <c r="D345" t="s">
        <v>31</v>
      </c>
      <c r="E345" s="4">
        <v>102650.58199999999</v>
      </c>
      <c r="F345" s="4">
        <v>136371.29818700001</v>
      </c>
    </row>
    <row r="346" spans="2:6" ht="15" x14ac:dyDescent="0.25">
      <c r="B346" s="8" t="s">
        <v>76</v>
      </c>
      <c r="C346" s="8" t="s">
        <v>39</v>
      </c>
      <c r="D346" t="s">
        <v>32</v>
      </c>
      <c r="E346" s="4">
        <v>293899.01</v>
      </c>
      <c r="F346" s="4">
        <v>390444.83478500001</v>
      </c>
    </row>
    <row r="347" spans="2:6" ht="15" x14ac:dyDescent="0.25">
      <c r="B347" s="8" t="s">
        <v>77</v>
      </c>
      <c r="C347" s="8" t="s">
        <v>33</v>
      </c>
      <c r="D347" t="s">
        <v>30</v>
      </c>
      <c r="E347" s="4">
        <v>1050504.2999999998</v>
      </c>
      <c r="F347" s="4">
        <v>1395594.9625499998</v>
      </c>
    </row>
    <row r="348" spans="2:6" ht="15" x14ac:dyDescent="0.25">
      <c r="B348" s="8" t="s">
        <v>77</v>
      </c>
      <c r="C348" s="8" t="s">
        <v>33</v>
      </c>
      <c r="D348" t="s">
        <v>31</v>
      </c>
      <c r="E348" s="4">
        <v>1054584.9000000004</v>
      </c>
      <c r="F348" s="4">
        <v>1401016.0396500004</v>
      </c>
    </row>
    <row r="349" spans="2:6" ht="15" x14ac:dyDescent="0.25">
      <c r="B349" s="8" t="s">
        <v>77</v>
      </c>
      <c r="C349" s="8" t="s">
        <v>33</v>
      </c>
      <c r="D349" t="s">
        <v>32</v>
      </c>
      <c r="E349" s="4">
        <v>962582.79999999993</v>
      </c>
      <c r="F349" s="4">
        <v>1278791.2497999999</v>
      </c>
    </row>
    <row r="350" spans="2:6" ht="15" x14ac:dyDescent="0.25">
      <c r="B350" s="8" t="s">
        <v>77</v>
      </c>
      <c r="C350" s="8" t="s">
        <v>43</v>
      </c>
      <c r="D350" t="s">
        <v>30</v>
      </c>
      <c r="E350" s="4">
        <v>452885.6999999999</v>
      </c>
      <c r="F350" s="4">
        <v>601658.65244999982</v>
      </c>
    </row>
    <row r="351" spans="2:6" ht="15" x14ac:dyDescent="0.25">
      <c r="B351" s="8" t="s">
        <v>77</v>
      </c>
      <c r="C351" s="8" t="s">
        <v>43</v>
      </c>
      <c r="D351" t="s">
        <v>31</v>
      </c>
      <c r="E351" s="4">
        <v>335624.99999999994</v>
      </c>
      <c r="F351" s="4">
        <v>445877.81249999994</v>
      </c>
    </row>
    <row r="352" spans="2:6" ht="15" x14ac:dyDescent="0.25">
      <c r="B352" s="8" t="s">
        <v>77</v>
      </c>
      <c r="C352" s="8" t="s">
        <v>43</v>
      </c>
      <c r="D352" t="s">
        <v>32</v>
      </c>
      <c r="E352" s="4">
        <v>660725</v>
      </c>
      <c r="F352" s="4">
        <v>877773.16249999998</v>
      </c>
    </row>
    <row r="353" spans="2:6" ht="15" x14ac:dyDescent="0.25">
      <c r="B353" s="8" t="s">
        <v>77</v>
      </c>
      <c r="C353" s="8" t="s">
        <v>37</v>
      </c>
      <c r="D353" t="s">
        <v>30</v>
      </c>
      <c r="E353" s="4">
        <v>195240.09999999998</v>
      </c>
      <c r="F353" s="4">
        <v>259376.47284999996</v>
      </c>
    </row>
    <row r="354" spans="2:6" ht="15" x14ac:dyDescent="0.25">
      <c r="B354" s="8" t="s">
        <v>77</v>
      </c>
      <c r="C354" s="8" t="s">
        <v>37</v>
      </c>
      <c r="D354" t="s">
        <v>31</v>
      </c>
      <c r="E354" s="4">
        <v>166603.30000000002</v>
      </c>
      <c r="F354" s="4">
        <v>221332.48405000003</v>
      </c>
    </row>
    <row r="355" spans="2:6" ht="15" x14ac:dyDescent="0.25">
      <c r="B355" s="8" t="s">
        <v>77</v>
      </c>
      <c r="C355" s="8" t="s">
        <v>37</v>
      </c>
      <c r="D355" t="s">
        <v>32</v>
      </c>
      <c r="E355" s="4">
        <v>282170.49999999994</v>
      </c>
      <c r="F355" s="4">
        <v>374863.50924999994</v>
      </c>
    </row>
    <row r="356" spans="2:6" ht="15" x14ac:dyDescent="0.25">
      <c r="B356" s="8" t="s">
        <v>77</v>
      </c>
      <c r="C356" s="8" t="s">
        <v>35</v>
      </c>
      <c r="D356" t="s">
        <v>30</v>
      </c>
      <c r="E356" s="4">
        <v>5129.2</v>
      </c>
      <c r="F356" s="4">
        <v>5129.2</v>
      </c>
    </row>
    <row r="357" spans="2:6" ht="15" x14ac:dyDescent="0.25">
      <c r="B357" s="8" t="s">
        <v>77</v>
      </c>
      <c r="C357" s="8" t="s">
        <v>35</v>
      </c>
      <c r="D357" t="s">
        <v>31</v>
      </c>
      <c r="E357" s="4">
        <v>4197.6000000000004</v>
      </c>
      <c r="F357" s="4">
        <v>4197.6000000000004</v>
      </c>
    </row>
    <row r="358" spans="2:6" ht="15" x14ac:dyDescent="0.25">
      <c r="B358" s="8" t="s">
        <v>77</v>
      </c>
      <c r="C358" s="8" t="s">
        <v>35</v>
      </c>
      <c r="D358" t="s">
        <v>32</v>
      </c>
      <c r="E358" s="4">
        <v>8800</v>
      </c>
      <c r="F358" s="4">
        <v>8800</v>
      </c>
    </row>
    <row r="359" spans="2:6" ht="15" x14ac:dyDescent="0.25">
      <c r="B359" s="8" t="s">
        <v>77</v>
      </c>
      <c r="C359" s="8" t="s">
        <v>39</v>
      </c>
      <c r="D359" t="s">
        <v>30</v>
      </c>
      <c r="E359" s="4">
        <v>1225874.2789999999</v>
      </c>
      <c r="F359" s="4">
        <v>1628573.9796514998</v>
      </c>
    </row>
    <row r="360" spans="2:6" ht="15" x14ac:dyDescent="0.25">
      <c r="B360" s="8" t="s">
        <v>77</v>
      </c>
      <c r="C360" s="8" t="s">
        <v>39</v>
      </c>
      <c r="D360" t="s">
        <v>31</v>
      </c>
      <c r="E360" s="4">
        <v>554455.39700000011</v>
      </c>
      <c r="F360" s="4">
        <v>736593.99491450016</v>
      </c>
    </row>
    <row r="361" spans="2:6" ht="15" x14ac:dyDescent="0.25">
      <c r="B361" s="8" t="s">
        <v>77</v>
      </c>
      <c r="C361" s="8" t="s">
        <v>39</v>
      </c>
      <c r="D361" t="s">
        <v>32</v>
      </c>
      <c r="E361" s="4">
        <v>3989947.12</v>
      </c>
      <c r="F361" s="4">
        <v>5300644.7489200002</v>
      </c>
    </row>
    <row r="362" spans="2:6" ht="15" x14ac:dyDescent="0.25">
      <c r="B362" s="8" t="s">
        <v>78</v>
      </c>
      <c r="C362" s="8" t="s">
        <v>33</v>
      </c>
      <c r="D362" t="s">
        <v>30</v>
      </c>
      <c r="E362" s="4">
        <v>288192734.53000009</v>
      </c>
      <c r="F362" s="4">
        <v>2727464.6853739568</v>
      </c>
    </row>
    <row r="363" spans="2:6" ht="15" x14ac:dyDescent="0.25">
      <c r="B363" s="8" t="s">
        <v>78</v>
      </c>
      <c r="C363" s="8" t="s">
        <v>33</v>
      </c>
      <c r="D363" t="s">
        <v>31</v>
      </c>
      <c r="E363" s="4">
        <v>286529205</v>
      </c>
      <c r="F363" s="4">
        <v>2711720.99199615</v>
      </c>
    </row>
    <row r="364" spans="2:6" ht="15" x14ac:dyDescent="0.25">
      <c r="B364" s="8" t="s">
        <v>78</v>
      </c>
      <c r="C364" s="8" t="s">
        <v>33</v>
      </c>
      <c r="D364" t="s">
        <v>32</v>
      </c>
      <c r="E364" s="4">
        <v>341244691.39999998</v>
      </c>
      <c r="F364" s="4">
        <v>3229549.9967503417</v>
      </c>
    </row>
    <row r="365" spans="2:6" ht="15" x14ac:dyDescent="0.25">
      <c r="B365" s="8" t="s">
        <v>78</v>
      </c>
      <c r="C365" s="8" t="s">
        <v>43</v>
      </c>
      <c r="D365" t="s">
        <v>30</v>
      </c>
      <c r="E365" s="4">
        <v>111792966.58</v>
      </c>
      <c r="F365" s="4">
        <v>1058011.9895021173</v>
      </c>
    </row>
    <row r="366" spans="2:6" ht="15" x14ac:dyDescent="0.25">
      <c r="B366" s="8" t="s">
        <v>78</v>
      </c>
      <c r="C366" s="8" t="s">
        <v>43</v>
      </c>
      <c r="D366" t="s">
        <v>31</v>
      </c>
      <c r="E366" s="4">
        <v>135089540.40000001</v>
      </c>
      <c r="F366" s="4">
        <v>1278491.4630318121</v>
      </c>
    </row>
    <row r="367" spans="2:6" ht="15" x14ac:dyDescent="0.25">
      <c r="B367" s="8" t="s">
        <v>78</v>
      </c>
      <c r="C367" s="8" t="s">
        <v>43</v>
      </c>
      <c r="D367" t="s">
        <v>32</v>
      </c>
      <c r="E367" s="4">
        <v>222038989.19999999</v>
      </c>
      <c r="F367" s="4">
        <v>2101383.6549584758</v>
      </c>
    </row>
    <row r="368" spans="2:6" ht="15" x14ac:dyDescent="0.25">
      <c r="B368" s="8" t="s">
        <v>78</v>
      </c>
      <c r="C368" s="8" t="s">
        <v>37</v>
      </c>
      <c r="D368" t="s">
        <v>30</v>
      </c>
      <c r="E368" s="4">
        <v>57112699.17499999</v>
      </c>
      <c r="F368" s="4">
        <v>540516.2983731752</v>
      </c>
    </row>
    <row r="369" spans="2:6" ht="15" x14ac:dyDescent="0.25">
      <c r="B369" s="8" t="s">
        <v>78</v>
      </c>
      <c r="C369" s="8" t="s">
        <v>37</v>
      </c>
      <c r="D369" t="s">
        <v>31</v>
      </c>
      <c r="E369" s="4">
        <v>83525990.400000006</v>
      </c>
      <c r="F369" s="4">
        <v>790492.47892531205</v>
      </c>
    </row>
    <row r="370" spans="2:6" ht="15" x14ac:dyDescent="0.25">
      <c r="B370" s="8" t="s">
        <v>78</v>
      </c>
      <c r="C370" s="8" t="s">
        <v>37</v>
      </c>
      <c r="D370" t="s">
        <v>32</v>
      </c>
      <c r="E370" s="4">
        <v>106124696.5</v>
      </c>
      <c r="F370" s="4">
        <v>1004367.311416895</v>
      </c>
    </row>
    <row r="371" spans="2:6" ht="15" x14ac:dyDescent="0.25">
      <c r="B371" s="8" t="s">
        <v>78</v>
      </c>
      <c r="C371" s="8" t="s">
        <v>35</v>
      </c>
      <c r="D371" t="s">
        <v>30</v>
      </c>
      <c r="E371" s="4">
        <v>11750.207691600001</v>
      </c>
      <c r="F371" s="4">
        <v>11750.207691600001</v>
      </c>
    </row>
    <row r="372" spans="2:6" ht="15" x14ac:dyDescent="0.25">
      <c r="B372" s="8" t="s">
        <v>78</v>
      </c>
      <c r="C372" s="8" t="s">
        <v>35</v>
      </c>
      <c r="D372" t="s">
        <v>31</v>
      </c>
      <c r="E372" s="4">
        <v>14578.978999999999</v>
      </c>
      <c r="F372" s="4">
        <v>14578.978999999999</v>
      </c>
    </row>
    <row r="373" spans="2:6" ht="15" x14ac:dyDescent="0.25">
      <c r="B373" s="8" t="s">
        <v>78</v>
      </c>
      <c r="C373" s="8" t="s">
        <v>35</v>
      </c>
      <c r="D373" t="s">
        <v>32</v>
      </c>
      <c r="E373" s="4">
        <v>26981.200000000001</v>
      </c>
      <c r="F373" s="4">
        <v>26981.200000000001</v>
      </c>
    </row>
    <row r="374" spans="2:6" ht="15" x14ac:dyDescent="0.25">
      <c r="B374" s="8" t="s">
        <v>78</v>
      </c>
      <c r="C374" s="8" t="s">
        <v>39</v>
      </c>
      <c r="D374" t="s">
        <v>30</v>
      </c>
      <c r="E374" s="4">
        <v>469148172.30000007</v>
      </c>
      <c r="F374" s="4">
        <v>4440032.3770923698</v>
      </c>
    </row>
    <row r="375" spans="2:6" ht="15" x14ac:dyDescent="0.25">
      <c r="B375" s="8" t="s">
        <v>78</v>
      </c>
      <c r="C375" s="8" t="s">
        <v>39</v>
      </c>
      <c r="D375" t="s">
        <v>31</v>
      </c>
      <c r="E375" s="4">
        <v>315317904.89999998</v>
      </c>
      <c r="F375" s="4">
        <v>2984178.1115107466</v>
      </c>
    </row>
    <row r="376" spans="2:6" ht="15" x14ac:dyDescent="0.25">
      <c r="B376" s="8" t="s">
        <v>78</v>
      </c>
      <c r="C376" s="8" t="s">
        <v>39</v>
      </c>
      <c r="D376" t="s">
        <v>32</v>
      </c>
      <c r="E376" s="4">
        <v>692234621</v>
      </c>
      <c r="F376" s="4">
        <v>6551329.2201826302</v>
      </c>
    </row>
    <row r="377" spans="2:6" ht="15" x14ac:dyDescent="0.25">
      <c r="B377" s="8" t="s">
        <v>79</v>
      </c>
      <c r="C377" s="8" t="s">
        <v>33</v>
      </c>
      <c r="D377" t="s">
        <v>30</v>
      </c>
      <c r="E377" s="4">
        <v>1450391029.8</v>
      </c>
      <c r="F377" s="4">
        <v>1378429.8788564729</v>
      </c>
    </row>
    <row r="378" spans="2:6" ht="15" x14ac:dyDescent="0.25">
      <c r="B378" s="8" t="s">
        <v>79</v>
      </c>
      <c r="C378" s="8" t="s">
        <v>33</v>
      </c>
      <c r="D378" t="s">
        <v>31</v>
      </c>
      <c r="E378" s="4">
        <v>1539348529</v>
      </c>
      <c r="F378" s="4">
        <v>1462973.7517336649</v>
      </c>
    </row>
    <row r="379" spans="2:6" ht="15" x14ac:dyDescent="0.25">
      <c r="B379" s="8" t="s">
        <v>79</v>
      </c>
      <c r="C379" s="8" t="s">
        <v>33</v>
      </c>
      <c r="D379" t="s">
        <v>32</v>
      </c>
      <c r="E379" s="4">
        <v>591813590</v>
      </c>
      <c r="F379" s="4">
        <v>562450.75873214996</v>
      </c>
    </row>
    <row r="380" spans="2:6" ht="15" x14ac:dyDescent="0.25">
      <c r="B380" s="8" t="s">
        <v>79</v>
      </c>
      <c r="C380" s="8" t="s">
        <v>43</v>
      </c>
      <c r="D380" t="s">
        <v>30</v>
      </c>
      <c r="E380" s="4">
        <v>447055374.29999995</v>
      </c>
      <c r="F380" s="4">
        <v>424874.72190410545</v>
      </c>
    </row>
    <row r="381" spans="2:6" ht="15" x14ac:dyDescent="0.25">
      <c r="B381" s="8" t="s">
        <v>79</v>
      </c>
      <c r="C381" s="8" t="s">
        <v>43</v>
      </c>
      <c r="D381" t="s">
        <v>31</v>
      </c>
      <c r="E381" s="4">
        <v>521368095.69999999</v>
      </c>
      <c r="F381" s="4">
        <v>495500.41763184447</v>
      </c>
    </row>
    <row r="382" spans="2:6" ht="15" x14ac:dyDescent="0.25">
      <c r="B382" s="8" t="s">
        <v>79</v>
      </c>
      <c r="C382" s="8" t="s">
        <v>43</v>
      </c>
      <c r="D382" t="s">
        <v>32</v>
      </c>
      <c r="E382" s="4">
        <v>385862820</v>
      </c>
      <c r="F382" s="4">
        <v>366718.23618569999</v>
      </c>
    </row>
    <row r="383" spans="2:6" ht="15" x14ac:dyDescent="0.25">
      <c r="B383" s="8" t="s">
        <v>79</v>
      </c>
      <c r="C383" s="8" t="s">
        <v>37</v>
      </c>
      <c r="D383" t="s">
        <v>30</v>
      </c>
      <c r="E383" s="4">
        <v>197927425.03</v>
      </c>
      <c r="F383" s="4">
        <v>188107.25583713656</v>
      </c>
    </row>
    <row r="384" spans="2:6" ht="15" x14ac:dyDescent="0.25">
      <c r="B384" s="8" t="s">
        <v>79</v>
      </c>
      <c r="C384" s="8" t="s">
        <v>37</v>
      </c>
      <c r="D384" t="s">
        <v>31</v>
      </c>
      <c r="E384" s="4">
        <v>264753571.80000001</v>
      </c>
      <c r="F384" s="4">
        <v>251617.82333514301</v>
      </c>
    </row>
    <row r="385" spans="2:6" ht="15" x14ac:dyDescent="0.25">
      <c r="B385" s="8" t="s">
        <v>79</v>
      </c>
      <c r="C385" s="8" t="s">
        <v>37</v>
      </c>
      <c r="D385" t="s">
        <v>32</v>
      </c>
      <c r="E385" s="4">
        <v>200492633.30000001</v>
      </c>
      <c r="F385" s="4">
        <v>190545.19129882051</v>
      </c>
    </row>
    <row r="386" spans="2:6" ht="15" x14ac:dyDescent="0.25">
      <c r="B386" s="8" t="s">
        <v>79</v>
      </c>
      <c r="C386" s="8" t="s">
        <v>35</v>
      </c>
      <c r="D386" t="s">
        <v>30</v>
      </c>
      <c r="E386" s="4">
        <v>5067.3829999999998</v>
      </c>
      <c r="F386" s="4">
        <v>5067.3829999999998</v>
      </c>
    </row>
    <row r="387" spans="2:6" ht="15" x14ac:dyDescent="0.25">
      <c r="B387" s="8" t="s">
        <v>79</v>
      </c>
      <c r="C387" s="8" t="s">
        <v>35</v>
      </c>
      <c r="D387" t="s">
        <v>31</v>
      </c>
      <c r="E387" s="4">
        <v>6841.7439999999988</v>
      </c>
      <c r="F387" s="4">
        <v>6841.7439999999988</v>
      </c>
    </row>
    <row r="388" spans="2:6" ht="15" x14ac:dyDescent="0.25">
      <c r="B388" s="8" t="s">
        <v>79</v>
      </c>
      <c r="C388" s="8" t="s">
        <v>35</v>
      </c>
      <c r="D388" t="s">
        <v>32</v>
      </c>
      <c r="E388" s="4">
        <v>5637.5259999999998</v>
      </c>
      <c r="F388" s="4">
        <v>5637.5259999999998</v>
      </c>
    </row>
    <row r="389" spans="2:6" ht="15" x14ac:dyDescent="0.25">
      <c r="B389" s="8" t="s">
        <v>79</v>
      </c>
      <c r="C389" s="8" t="s">
        <v>39</v>
      </c>
      <c r="D389" t="s">
        <v>30</v>
      </c>
      <c r="E389" s="4">
        <v>2171407145.4099998</v>
      </c>
      <c r="F389" s="4">
        <v>2063672.7798904828</v>
      </c>
    </row>
    <row r="390" spans="2:6" ht="15" x14ac:dyDescent="0.25">
      <c r="B390" s="8" t="s">
        <v>79</v>
      </c>
      <c r="C390" s="8" t="s">
        <v>39</v>
      </c>
      <c r="D390" t="s">
        <v>31</v>
      </c>
      <c r="E390" s="4">
        <v>1612231790</v>
      </c>
      <c r="F390" s="4">
        <v>1532240.90973915</v>
      </c>
    </row>
    <row r="391" spans="2:6" ht="15" x14ac:dyDescent="0.25">
      <c r="B391" s="8" t="s">
        <v>79</v>
      </c>
      <c r="C391" s="8" t="s">
        <v>39</v>
      </c>
      <c r="D391" t="s">
        <v>32</v>
      </c>
      <c r="E391" s="4">
        <v>2558297472</v>
      </c>
      <c r="F391" s="4">
        <v>2431367.5429267199</v>
      </c>
    </row>
    <row r="392" spans="2:6" ht="15" x14ac:dyDescent="0.25">
      <c r="B392" s="8" t="s">
        <v>80</v>
      </c>
      <c r="C392" s="8" t="s">
        <v>33</v>
      </c>
      <c r="D392" t="s">
        <v>30</v>
      </c>
      <c r="E392" s="4">
        <v>3781.6</v>
      </c>
      <c r="F392" s="4">
        <v>5029.1934161331192</v>
      </c>
    </row>
    <row r="393" spans="2:6" ht="15" x14ac:dyDescent="0.25">
      <c r="B393" s="8" t="s">
        <v>80</v>
      </c>
      <c r="C393" s="8" t="s">
        <v>33</v>
      </c>
      <c r="D393" t="s">
        <v>31</v>
      </c>
      <c r="E393" s="4">
        <v>42881.7</v>
      </c>
      <c r="F393" s="4">
        <v>57028.866964405432</v>
      </c>
    </row>
    <row r="394" spans="2:6" ht="15" x14ac:dyDescent="0.25">
      <c r="B394" s="8" t="s">
        <v>80</v>
      </c>
      <c r="C394" s="8" t="s">
        <v>33</v>
      </c>
      <c r="D394" t="s">
        <v>32</v>
      </c>
      <c r="E394" s="4">
        <v>17753.299999999996</v>
      </c>
      <c r="F394" s="4">
        <v>23610.318244826551</v>
      </c>
    </row>
    <row r="395" spans="2:6" ht="15" x14ac:dyDescent="0.25">
      <c r="B395" s="8" t="s">
        <v>80</v>
      </c>
      <c r="C395" s="8" t="s">
        <v>43</v>
      </c>
      <c r="D395" t="s">
        <v>30</v>
      </c>
      <c r="E395" s="4">
        <v>2251.7999999999997</v>
      </c>
      <c r="F395" s="4">
        <v>2994.6947679417594</v>
      </c>
    </row>
    <row r="396" spans="2:6" ht="15" x14ac:dyDescent="0.25">
      <c r="B396" s="8" t="s">
        <v>80</v>
      </c>
      <c r="C396" s="8" t="s">
        <v>43</v>
      </c>
      <c r="D396" t="s">
        <v>31</v>
      </c>
      <c r="E396" s="4">
        <v>19219.600000000002</v>
      </c>
      <c r="F396" s="4">
        <v>25560.36751129472</v>
      </c>
    </row>
    <row r="397" spans="2:6" ht="15" x14ac:dyDescent="0.25">
      <c r="B397" s="8" t="s">
        <v>80</v>
      </c>
      <c r="C397" s="8" t="s">
        <v>43</v>
      </c>
      <c r="D397" t="s">
        <v>32</v>
      </c>
      <c r="E397" s="4">
        <v>11402.4</v>
      </c>
      <c r="F397" s="4">
        <v>15164.183152135678</v>
      </c>
    </row>
    <row r="398" spans="2:6" ht="15" x14ac:dyDescent="0.25">
      <c r="B398" s="8" t="s">
        <v>80</v>
      </c>
      <c r="C398" s="8" t="s">
        <v>37</v>
      </c>
      <c r="D398" t="s">
        <v>30</v>
      </c>
      <c r="E398" s="4">
        <v>1100.6000000000001</v>
      </c>
      <c r="F398" s="4">
        <v>1463.70062243392</v>
      </c>
    </row>
    <row r="399" spans="2:6" ht="15" x14ac:dyDescent="0.25">
      <c r="B399" s="8" t="s">
        <v>80</v>
      </c>
      <c r="C399" s="8" t="s">
        <v>37</v>
      </c>
      <c r="D399" t="s">
        <v>31</v>
      </c>
      <c r="E399" s="4">
        <v>7771.699999999998</v>
      </c>
      <c r="F399" s="4">
        <v>10335.673384853437</v>
      </c>
    </row>
    <row r="400" spans="2:6" ht="15" x14ac:dyDescent="0.25">
      <c r="B400" s="8" t="s">
        <v>80</v>
      </c>
      <c r="C400" s="8" t="s">
        <v>37</v>
      </c>
      <c r="D400" t="s">
        <v>32</v>
      </c>
      <c r="E400" s="4">
        <v>5608.3000000000011</v>
      </c>
      <c r="F400" s="4">
        <v>7458.542795562561</v>
      </c>
    </row>
    <row r="401" spans="2:6" ht="15" x14ac:dyDescent="0.25">
      <c r="B401" s="8" t="s">
        <v>80</v>
      </c>
      <c r="C401" s="8" t="s">
        <v>35</v>
      </c>
      <c r="D401" t="s">
        <v>30</v>
      </c>
      <c r="E401" s="4">
        <v>72.290000000000006</v>
      </c>
      <c r="F401" s="4">
        <v>72.290000000000006</v>
      </c>
    </row>
    <row r="402" spans="2:6" ht="15" x14ac:dyDescent="0.25">
      <c r="B402" s="8" t="s">
        <v>80</v>
      </c>
      <c r="C402" s="8" t="s">
        <v>35</v>
      </c>
      <c r="D402" t="s">
        <v>31</v>
      </c>
      <c r="E402" s="4">
        <v>587.77</v>
      </c>
      <c r="F402" s="4">
        <v>587.77</v>
      </c>
    </row>
    <row r="403" spans="2:6" ht="15" x14ac:dyDescent="0.25">
      <c r="B403" s="8" t="s">
        <v>80</v>
      </c>
      <c r="C403" s="8" t="s">
        <v>35</v>
      </c>
      <c r="D403" t="s">
        <v>32</v>
      </c>
      <c r="E403" s="4">
        <v>497.23</v>
      </c>
      <c r="F403" s="4">
        <v>497.23</v>
      </c>
    </row>
    <row r="404" spans="2:6" ht="15" x14ac:dyDescent="0.25">
      <c r="B404" s="8" t="s">
        <v>80</v>
      </c>
      <c r="C404" s="8" t="s">
        <v>39</v>
      </c>
      <c r="D404" t="s">
        <v>30</v>
      </c>
      <c r="E404" s="4">
        <v>3198.279</v>
      </c>
      <c r="F404" s="4">
        <v>4253.4280965085727</v>
      </c>
    </row>
    <row r="405" spans="2:6" ht="15" x14ac:dyDescent="0.25">
      <c r="B405" s="8" t="s">
        <v>80</v>
      </c>
      <c r="C405" s="8" t="s">
        <v>39</v>
      </c>
      <c r="D405" t="s">
        <v>31</v>
      </c>
      <c r="E405" s="4">
        <v>38828.384000000005</v>
      </c>
      <c r="F405" s="4">
        <v>51638.315308834506</v>
      </c>
    </row>
    <row r="406" spans="2:6" ht="15" x14ac:dyDescent="0.25">
      <c r="B406" s="8" t="s">
        <v>80</v>
      </c>
      <c r="C406" s="8" t="s">
        <v>39</v>
      </c>
      <c r="D406" t="s">
        <v>32</v>
      </c>
      <c r="E406" s="4">
        <v>60684.839</v>
      </c>
      <c r="F406" s="4">
        <v>80705.466669636749</v>
      </c>
    </row>
    <row r="407" spans="2:6" ht="15" x14ac:dyDescent="0.25">
      <c r="B407" s="8" t="s">
        <v>81</v>
      </c>
      <c r="C407" s="8" t="s">
        <v>33</v>
      </c>
      <c r="D407" t="s">
        <v>30</v>
      </c>
      <c r="E407" s="4">
        <v>36295.299999999996</v>
      </c>
      <c r="F407" s="4">
        <v>48218.306049999992</v>
      </c>
    </row>
    <row r="408" spans="2:6" ht="15" x14ac:dyDescent="0.25">
      <c r="B408" s="8" t="s">
        <v>81</v>
      </c>
      <c r="C408" s="8" t="s">
        <v>33</v>
      </c>
      <c r="D408" t="s">
        <v>31</v>
      </c>
      <c r="E408" s="4">
        <v>111666.5</v>
      </c>
      <c r="F408" s="4">
        <v>148348.94524999999</v>
      </c>
    </row>
    <row r="409" spans="2:6" ht="15" x14ac:dyDescent="0.25">
      <c r="B409" s="8" t="s">
        <v>81</v>
      </c>
      <c r="C409" s="8" t="s">
        <v>33</v>
      </c>
      <c r="D409" t="s">
        <v>32</v>
      </c>
      <c r="E409" s="4">
        <v>11593.1</v>
      </c>
      <c r="F409" s="4">
        <v>15401.433350000001</v>
      </c>
    </row>
    <row r="410" spans="2:6" ht="15" x14ac:dyDescent="0.25">
      <c r="B410" s="8" t="s">
        <v>81</v>
      </c>
      <c r="C410" s="8" t="s">
        <v>43</v>
      </c>
      <c r="D410" t="s">
        <v>30</v>
      </c>
      <c r="E410" s="4">
        <v>7521.5999999999985</v>
      </c>
      <c r="F410" s="4">
        <v>9992.4455999999973</v>
      </c>
    </row>
    <row r="411" spans="2:6" ht="15" x14ac:dyDescent="0.25">
      <c r="B411" s="8" t="s">
        <v>81</v>
      </c>
      <c r="C411" s="8" t="s">
        <v>43</v>
      </c>
      <c r="D411" t="s">
        <v>31</v>
      </c>
      <c r="E411" s="4">
        <v>28196.699999999997</v>
      </c>
      <c r="F411" s="4">
        <v>37459.315949999997</v>
      </c>
    </row>
    <row r="412" spans="2:6" ht="15" x14ac:dyDescent="0.25">
      <c r="B412" s="8" t="s">
        <v>81</v>
      </c>
      <c r="C412" s="8" t="s">
        <v>43</v>
      </c>
      <c r="D412" t="s">
        <v>32</v>
      </c>
      <c r="E412" s="4">
        <v>8197.6999999999989</v>
      </c>
      <c r="F412" s="4">
        <v>10890.644449999998</v>
      </c>
    </row>
    <row r="413" spans="2:6" ht="15" x14ac:dyDescent="0.25">
      <c r="B413" s="8" t="s">
        <v>81</v>
      </c>
      <c r="C413" s="8" t="s">
        <v>37</v>
      </c>
      <c r="D413" t="s">
        <v>30</v>
      </c>
      <c r="E413" s="4">
        <v>3329.3999999999996</v>
      </c>
      <c r="F413" s="4">
        <v>4423.1079</v>
      </c>
    </row>
    <row r="414" spans="2:6" ht="15" x14ac:dyDescent="0.25">
      <c r="B414" s="8" t="s">
        <v>81</v>
      </c>
      <c r="C414" s="8" t="s">
        <v>37</v>
      </c>
      <c r="D414" t="s">
        <v>31</v>
      </c>
      <c r="E414" s="4">
        <v>14729.600000000004</v>
      </c>
      <c r="F414" s="4">
        <v>19568.273600000004</v>
      </c>
    </row>
    <row r="415" spans="2:6" ht="15" x14ac:dyDescent="0.25">
      <c r="B415" s="8" t="s">
        <v>81</v>
      </c>
      <c r="C415" s="8" t="s">
        <v>37</v>
      </c>
      <c r="D415" t="s">
        <v>32</v>
      </c>
      <c r="E415" s="4">
        <v>6652.4</v>
      </c>
      <c r="F415" s="4">
        <v>8837.7133999999987</v>
      </c>
    </row>
    <row r="416" spans="2:6" ht="15" x14ac:dyDescent="0.25">
      <c r="B416" s="8" t="s">
        <v>81</v>
      </c>
      <c r="C416" s="8" t="s">
        <v>35</v>
      </c>
      <c r="D416" t="s">
        <v>30</v>
      </c>
      <c r="E416" s="4">
        <v>54.83</v>
      </c>
      <c r="F416" s="4">
        <v>54.83</v>
      </c>
    </row>
    <row r="417" spans="2:6" ht="15" x14ac:dyDescent="0.25">
      <c r="B417" s="8" t="s">
        <v>81</v>
      </c>
      <c r="C417" s="8" t="s">
        <v>35</v>
      </c>
      <c r="D417" t="s">
        <v>31</v>
      </c>
      <c r="E417" s="4">
        <v>222.06999999999996</v>
      </c>
      <c r="F417" s="4">
        <v>222.06999999999996</v>
      </c>
    </row>
    <row r="418" spans="2:6" ht="15" x14ac:dyDescent="0.25">
      <c r="B418" s="8" t="s">
        <v>81</v>
      </c>
      <c r="C418" s="8" t="s">
        <v>35</v>
      </c>
      <c r="D418" t="s">
        <v>32</v>
      </c>
      <c r="E418" s="4">
        <v>103.83999999999999</v>
      </c>
      <c r="F418" s="4">
        <v>103.83999999999999</v>
      </c>
    </row>
    <row r="419" spans="2:6" ht="15" x14ac:dyDescent="0.25">
      <c r="B419" s="8" t="s">
        <v>81</v>
      </c>
      <c r="C419" s="8" t="s">
        <v>39</v>
      </c>
      <c r="D419" t="s">
        <v>30</v>
      </c>
      <c r="E419" s="4">
        <v>10072.298999999999</v>
      </c>
      <c r="F419" s="4">
        <v>13381.049221499999</v>
      </c>
    </row>
    <row r="420" spans="2:6" ht="15" x14ac:dyDescent="0.25">
      <c r="B420" s="8" t="s">
        <v>81</v>
      </c>
      <c r="C420" s="8" t="s">
        <v>39</v>
      </c>
      <c r="D420" t="s">
        <v>31</v>
      </c>
      <c r="E420" s="4">
        <v>70543.501000000004</v>
      </c>
      <c r="F420" s="4">
        <v>93717.041078500013</v>
      </c>
    </row>
    <row r="421" spans="2:6" ht="15" x14ac:dyDescent="0.25">
      <c r="B421" s="8" t="s">
        <v>81</v>
      </c>
      <c r="C421" s="8" t="s">
        <v>39</v>
      </c>
      <c r="D421" t="s">
        <v>32</v>
      </c>
      <c r="E421" s="4">
        <v>27212.799999999999</v>
      </c>
      <c r="F421" s="4">
        <v>36152.2048</v>
      </c>
    </row>
    <row r="422" spans="2:6" ht="15" x14ac:dyDescent="0.25">
      <c r="B422" s="8" t="s">
        <v>82</v>
      </c>
      <c r="C422" s="8" t="s">
        <v>33</v>
      </c>
      <c r="D422" t="s">
        <v>30</v>
      </c>
      <c r="E422" s="4">
        <v>11434.2</v>
      </c>
      <c r="F422" s="4">
        <v>15190.334700000001</v>
      </c>
    </row>
    <row r="423" spans="2:6" ht="15" x14ac:dyDescent="0.25">
      <c r="B423" s="8" t="s">
        <v>82</v>
      </c>
      <c r="C423" s="8" t="s">
        <v>33</v>
      </c>
      <c r="D423" t="s">
        <v>31</v>
      </c>
      <c r="E423" s="4">
        <v>30709.400000000009</v>
      </c>
      <c r="F423" s="4">
        <v>40797.437900000012</v>
      </c>
    </row>
    <row r="424" spans="2:6" ht="15" x14ac:dyDescent="0.25">
      <c r="B424" s="8" t="s">
        <v>82</v>
      </c>
      <c r="C424" s="8" t="s">
        <v>33</v>
      </c>
      <c r="D424" t="s">
        <v>32</v>
      </c>
      <c r="E424" s="4">
        <v>6577.4999999999991</v>
      </c>
      <c r="F424" s="4">
        <v>8738.2087499999998</v>
      </c>
    </row>
    <row r="425" spans="2:6" ht="15" x14ac:dyDescent="0.25">
      <c r="B425" s="8" t="s">
        <v>82</v>
      </c>
      <c r="C425" s="8" t="s">
        <v>43</v>
      </c>
      <c r="D425" t="s">
        <v>30</v>
      </c>
      <c r="E425" s="4">
        <v>4003.9</v>
      </c>
      <c r="F425" s="4">
        <v>5319.1811500000003</v>
      </c>
    </row>
    <row r="426" spans="2:6" ht="15" x14ac:dyDescent="0.25">
      <c r="B426" s="8" t="s">
        <v>82</v>
      </c>
      <c r="C426" s="8" t="s">
        <v>43</v>
      </c>
      <c r="D426" t="s">
        <v>31</v>
      </c>
      <c r="E426" s="4">
        <v>12664.800000000001</v>
      </c>
      <c r="F426" s="4">
        <v>16825.186800000003</v>
      </c>
    </row>
    <row r="427" spans="2:6" ht="15" x14ac:dyDescent="0.25">
      <c r="B427" s="8" t="s">
        <v>82</v>
      </c>
      <c r="C427" s="8" t="s">
        <v>43</v>
      </c>
      <c r="D427" t="s">
        <v>32</v>
      </c>
      <c r="E427" s="4">
        <v>4222.0999999999995</v>
      </c>
      <c r="F427" s="4">
        <v>5609.0598499999996</v>
      </c>
    </row>
    <row r="428" spans="2:6" ht="15" x14ac:dyDescent="0.25">
      <c r="B428" s="8" t="s">
        <v>82</v>
      </c>
      <c r="C428" s="8" t="s">
        <v>37</v>
      </c>
      <c r="D428" t="s">
        <v>30</v>
      </c>
      <c r="E428" s="4">
        <v>1815.6000000000001</v>
      </c>
      <c r="F428" s="4">
        <v>2412.0246000000002</v>
      </c>
    </row>
    <row r="429" spans="2:6" ht="15" x14ac:dyDescent="0.25">
      <c r="B429" s="8" t="s">
        <v>82</v>
      </c>
      <c r="C429" s="8" t="s">
        <v>37</v>
      </c>
      <c r="D429" t="s">
        <v>31</v>
      </c>
      <c r="E429" s="4">
        <v>5225.9000000000005</v>
      </c>
      <c r="F429" s="4">
        <v>6942.6081500000009</v>
      </c>
    </row>
    <row r="430" spans="2:6" ht="15" x14ac:dyDescent="0.25">
      <c r="B430" s="8" t="s">
        <v>82</v>
      </c>
      <c r="C430" s="8" t="s">
        <v>37</v>
      </c>
      <c r="D430" t="s">
        <v>32</v>
      </c>
      <c r="E430" s="4">
        <v>2813.2</v>
      </c>
      <c r="F430" s="4">
        <v>3737.3361999999997</v>
      </c>
    </row>
    <row r="431" spans="2:6" ht="15" x14ac:dyDescent="0.25">
      <c r="B431" s="8" t="s">
        <v>82</v>
      </c>
      <c r="C431" s="8" t="s">
        <v>35</v>
      </c>
      <c r="D431" t="s">
        <v>30</v>
      </c>
      <c r="E431" s="4">
        <v>132.04999999999998</v>
      </c>
      <c r="F431" s="4">
        <v>132.04999999999998</v>
      </c>
    </row>
    <row r="432" spans="2:6" ht="15" x14ac:dyDescent="0.25">
      <c r="B432" s="8" t="s">
        <v>82</v>
      </c>
      <c r="C432" s="8" t="s">
        <v>35</v>
      </c>
      <c r="D432" t="s">
        <v>31</v>
      </c>
      <c r="E432" s="4">
        <v>410.19</v>
      </c>
      <c r="F432" s="4">
        <v>410.19</v>
      </c>
    </row>
    <row r="433" spans="2:6" ht="15" x14ac:dyDescent="0.25">
      <c r="B433" s="8" t="s">
        <v>82</v>
      </c>
      <c r="C433" s="8" t="s">
        <v>35</v>
      </c>
      <c r="D433" t="s">
        <v>32</v>
      </c>
      <c r="E433" s="4">
        <v>248.39000000000001</v>
      </c>
      <c r="F433" s="4">
        <v>248.39000000000001</v>
      </c>
    </row>
    <row r="434" spans="2:6" ht="15" x14ac:dyDescent="0.25">
      <c r="B434" s="8" t="s">
        <v>82</v>
      </c>
      <c r="C434" s="8" t="s">
        <v>39</v>
      </c>
      <c r="D434" t="s">
        <v>30</v>
      </c>
      <c r="E434" s="4">
        <v>15636.565999999999</v>
      </c>
      <c r="F434" s="4">
        <v>20773.177930999998</v>
      </c>
    </row>
    <row r="435" spans="2:6" ht="15" x14ac:dyDescent="0.25">
      <c r="B435" s="8" t="s">
        <v>82</v>
      </c>
      <c r="C435" s="8" t="s">
        <v>39</v>
      </c>
      <c r="D435" t="s">
        <v>31</v>
      </c>
      <c r="E435" s="4">
        <v>41916.659999999996</v>
      </c>
      <c r="F435" s="4">
        <v>55686.282809999997</v>
      </c>
    </row>
    <row r="436" spans="2:6" ht="15" x14ac:dyDescent="0.25">
      <c r="B436" s="8" t="s">
        <v>82</v>
      </c>
      <c r="C436" s="8" t="s">
        <v>39</v>
      </c>
      <c r="D436" t="s">
        <v>32</v>
      </c>
      <c r="E436" s="4">
        <v>12652.050000000001</v>
      </c>
      <c r="F436" s="4">
        <v>16808.248425000002</v>
      </c>
    </row>
    <row r="437" spans="2:6" ht="15" x14ac:dyDescent="0.25">
      <c r="B437" s="8" t="s">
        <v>83</v>
      </c>
      <c r="C437" s="8" t="s">
        <v>33</v>
      </c>
      <c r="D437" t="s">
        <v>30</v>
      </c>
      <c r="E437" s="4">
        <v>5081844.4479999999</v>
      </c>
      <c r="F437" s="4">
        <v>382620.70762548159</v>
      </c>
    </row>
    <row r="438" spans="2:6" ht="15" x14ac:dyDescent="0.25">
      <c r="B438" s="8" t="s">
        <v>83</v>
      </c>
      <c r="C438" s="8" t="s">
        <v>33</v>
      </c>
      <c r="D438" t="s">
        <v>31</v>
      </c>
      <c r="E438" s="4">
        <v>12199251.257999999</v>
      </c>
      <c r="F438" s="4">
        <v>918502.36594195862</v>
      </c>
    </row>
    <row r="439" spans="2:6" ht="15" x14ac:dyDescent="0.25">
      <c r="B439" s="8" t="s">
        <v>83</v>
      </c>
      <c r="C439" s="8" t="s">
        <v>33</v>
      </c>
      <c r="D439" t="s">
        <v>32</v>
      </c>
      <c r="E439" s="4">
        <v>11015374.366</v>
      </c>
      <c r="F439" s="4">
        <v>829366.26215256227</v>
      </c>
    </row>
    <row r="440" spans="2:6" ht="15" x14ac:dyDescent="0.25">
      <c r="B440" s="8" t="s">
        <v>83</v>
      </c>
      <c r="C440" s="8" t="s">
        <v>43</v>
      </c>
      <c r="D440" t="s">
        <v>30</v>
      </c>
      <c r="E440" s="4">
        <v>2119371.7019999996</v>
      </c>
      <c r="F440" s="4">
        <v>159571.09837547338</v>
      </c>
    </row>
    <row r="441" spans="2:6" ht="15" x14ac:dyDescent="0.25">
      <c r="B441" s="8" t="s">
        <v>83</v>
      </c>
      <c r="C441" s="8" t="s">
        <v>43</v>
      </c>
      <c r="D441" t="s">
        <v>31</v>
      </c>
      <c r="E441" s="4">
        <v>6608014.1110000014</v>
      </c>
      <c r="F441" s="4">
        <v>497528.61604117882</v>
      </c>
    </row>
    <row r="442" spans="2:6" ht="15" x14ac:dyDescent="0.25">
      <c r="B442" s="8" t="s">
        <v>83</v>
      </c>
      <c r="C442" s="8" t="s">
        <v>43</v>
      </c>
      <c r="D442" t="s">
        <v>32</v>
      </c>
      <c r="E442" s="4">
        <v>7579219.6730000004</v>
      </c>
      <c r="F442" s="4">
        <v>570652.33385361417</v>
      </c>
    </row>
    <row r="443" spans="2:6" ht="15" x14ac:dyDescent="0.25">
      <c r="B443" s="8" t="s">
        <v>83</v>
      </c>
      <c r="C443" s="8" t="s">
        <v>37</v>
      </c>
      <c r="D443" t="s">
        <v>30</v>
      </c>
      <c r="E443" s="4">
        <v>379062.66899999999</v>
      </c>
      <c r="F443" s="4">
        <v>28540.272755547299</v>
      </c>
    </row>
    <row r="444" spans="2:6" ht="15" x14ac:dyDescent="0.25">
      <c r="B444" s="8" t="s">
        <v>83</v>
      </c>
      <c r="C444" s="8" t="s">
        <v>37</v>
      </c>
      <c r="D444" t="s">
        <v>31</v>
      </c>
      <c r="E444" s="4">
        <v>1392203.9900000002</v>
      </c>
      <c r="F444" s="4">
        <v>104821.40515388302</v>
      </c>
    </row>
    <row r="445" spans="2:6" ht="15" x14ac:dyDescent="0.25">
      <c r="B445" s="8" t="s">
        <v>83</v>
      </c>
      <c r="C445" s="8" t="s">
        <v>37</v>
      </c>
      <c r="D445" t="s">
        <v>32</v>
      </c>
      <c r="E445" s="4">
        <v>2478076.94</v>
      </c>
      <c r="F445" s="4">
        <v>186578.625543398</v>
      </c>
    </row>
    <row r="446" spans="2:6" ht="15" x14ac:dyDescent="0.25">
      <c r="B446" s="8" t="s">
        <v>83</v>
      </c>
      <c r="C446" s="8" t="s">
        <v>35</v>
      </c>
      <c r="D446" t="s">
        <v>30</v>
      </c>
      <c r="E446" s="4">
        <v>4506.4599999999991</v>
      </c>
      <c r="F446" s="4">
        <v>4506.4599999999991</v>
      </c>
    </row>
    <row r="447" spans="2:6" ht="15" x14ac:dyDescent="0.25">
      <c r="B447" s="8" t="s">
        <v>83</v>
      </c>
      <c r="C447" s="8" t="s">
        <v>35</v>
      </c>
      <c r="D447" t="s">
        <v>31</v>
      </c>
      <c r="E447" s="4">
        <v>10312.048999999999</v>
      </c>
      <c r="F447" s="4">
        <v>10312.048999999999</v>
      </c>
    </row>
    <row r="448" spans="2:6" ht="15" x14ac:dyDescent="0.25">
      <c r="B448" s="8" t="s">
        <v>83</v>
      </c>
      <c r="C448" s="8" t="s">
        <v>35</v>
      </c>
      <c r="D448" t="s">
        <v>32</v>
      </c>
      <c r="E448" s="4">
        <v>10867.293000000001</v>
      </c>
      <c r="F448" s="4">
        <v>10867.293000000001</v>
      </c>
    </row>
    <row r="449" spans="2:6" ht="15" x14ac:dyDescent="0.25">
      <c r="B449" s="8" t="s">
        <v>83</v>
      </c>
      <c r="C449" s="8" t="s">
        <v>39</v>
      </c>
      <c r="D449" t="s">
        <v>30</v>
      </c>
      <c r="E449" s="4">
        <v>5186431.2210000008</v>
      </c>
      <c r="F449" s="4">
        <v>390495.2235621658</v>
      </c>
    </row>
    <row r="450" spans="2:6" ht="15" x14ac:dyDescent="0.25">
      <c r="B450" s="8" t="s">
        <v>83</v>
      </c>
      <c r="C450" s="8" t="s">
        <v>39</v>
      </c>
      <c r="D450" t="s">
        <v>31</v>
      </c>
      <c r="E450" s="4">
        <v>7054981.1369999982</v>
      </c>
      <c r="F450" s="4">
        <v>531181.52327266277</v>
      </c>
    </row>
    <row r="451" spans="2:6" ht="15" x14ac:dyDescent="0.25">
      <c r="B451" s="8" t="s">
        <v>83</v>
      </c>
      <c r="C451" s="8" t="s">
        <v>39</v>
      </c>
      <c r="D451" t="s">
        <v>32</v>
      </c>
      <c r="E451" s="4">
        <v>31488961.669999998</v>
      </c>
      <c r="F451" s="4">
        <v>2370857.4553691391</v>
      </c>
    </row>
    <row r="452" spans="2:6" ht="15" x14ac:dyDescent="0.25">
      <c r="B452" s="8" t="s">
        <v>84</v>
      </c>
      <c r="C452" s="8" t="s">
        <v>33</v>
      </c>
      <c r="D452" t="s">
        <v>30</v>
      </c>
      <c r="E452" s="4">
        <v>0</v>
      </c>
      <c r="F452" s="4">
        <v>0</v>
      </c>
    </row>
    <row r="453" spans="2:6" ht="15" x14ac:dyDescent="0.25">
      <c r="B453" s="8" t="s">
        <v>84</v>
      </c>
      <c r="C453" s="8" t="s">
        <v>33</v>
      </c>
      <c r="D453" t="s">
        <v>31</v>
      </c>
      <c r="E453" s="4">
        <v>0</v>
      </c>
      <c r="F453" s="4">
        <v>0</v>
      </c>
    </row>
    <row r="454" spans="2:6" ht="15" x14ac:dyDescent="0.25">
      <c r="B454" s="8" t="s">
        <v>84</v>
      </c>
      <c r="C454" s="8" t="s">
        <v>33</v>
      </c>
      <c r="D454" t="s">
        <v>32</v>
      </c>
      <c r="E454" s="4">
        <v>0</v>
      </c>
      <c r="F454" s="4">
        <v>0</v>
      </c>
    </row>
    <row r="455" spans="2:6" ht="15" x14ac:dyDescent="0.25">
      <c r="B455" s="8" t="s">
        <v>84</v>
      </c>
      <c r="C455" s="8" t="s">
        <v>43</v>
      </c>
      <c r="D455" t="s">
        <v>30</v>
      </c>
      <c r="E455" s="4">
        <v>0</v>
      </c>
      <c r="F455" s="4">
        <v>0</v>
      </c>
    </row>
    <row r="456" spans="2:6" ht="15" x14ac:dyDescent="0.25">
      <c r="B456" s="8" t="s">
        <v>84</v>
      </c>
      <c r="C456" s="8" t="s">
        <v>43</v>
      </c>
      <c r="D456" t="s">
        <v>31</v>
      </c>
      <c r="E456" s="4">
        <v>0</v>
      </c>
      <c r="F456" s="4">
        <v>0</v>
      </c>
    </row>
    <row r="457" spans="2:6" ht="15" x14ac:dyDescent="0.25">
      <c r="B457" s="8" t="s">
        <v>84</v>
      </c>
      <c r="C457" s="8" t="s">
        <v>43</v>
      </c>
      <c r="D457" t="s">
        <v>32</v>
      </c>
      <c r="E457" s="4">
        <v>0</v>
      </c>
      <c r="F457" s="4">
        <v>0</v>
      </c>
    </row>
    <row r="458" spans="2:6" ht="15" x14ac:dyDescent="0.25">
      <c r="B458" s="8" t="s">
        <v>84</v>
      </c>
      <c r="C458" s="8" t="s">
        <v>37</v>
      </c>
      <c r="D458" t="s">
        <v>30</v>
      </c>
      <c r="E458" s="4">
        <v>0</v>
      </c>
      <c r="F458" s="4">
        <v>0</v>
      </c>
    </row>
    <row r="459" spans="2:6" ht="15" x14ac:dyDescent="0.25">
      <c r="B459" s="8" t="s">
        <v>84</v>
      </c>
      <c r="C459" s="8" t="s">
        <v>37</v>
      </c>
      <c r="D459" t="s">
        <v>31</v>
      </c>
      <c r="E459" s="4">
        <v>0</v>
      </c>
      <c r="F459" s="4">
        <v>0</v>
      </c>
    </row>
    <row r="460" spans="2:6" ht="15" x14ac:dyDescent="0.25">
      <c r="B460" s="8" t="s">
        <v>84</v>
      </c>
      <c r="C460" s="8" t="s">
        <v>37</v>
      </c>
      <c r="D460" t="s">
        <v>32</v>
      </c>
      <c r="E460" s="4">
        <v>0</v>
      </c>
      <c r="F460" s="4">
        <v>0</v>
      </c>
    </row>
    <row r="461" spans="2:6" ht="15" x14ac:dyDescent="0.25">
      <c r="B461" s="8" t="s">
        <v>84</v>
      </c>
      <c r="C461" s="8" t="s">
        <v>35</v>
      </c>
      <c r="D461" t="s">
        <v>30</v>
      </c>
      <c r="E461" s="4">
        <v>0</v>
      </c>
      <c r="F461" s="4">
        <v>0</v>
      </c>
    </row>
    <row r="462" spans="2:6" ht="15" x14ac:dyDescent="0.25">
      <c r="B462" s="8" t="s">
        <v>84</v>
      </c>
      <c r="C462" s="8" t="s">
        <v>35</v>
      </c>
      <c r="D462" t="s">
        <v>31</v>
      </c>
      <c r="E462" s="4">
        <v>0</v>
      </c>
      <c r="F462" s="4">
        <v>0</v>
      </c>
    </row>
    <row r="463" spans="2:6" ht="15" x14ac:dyDescent="0.25">
      <c r="B463" s="8" t="s">
        <v>84</v>
      </c>
      <c r="C463" s="8" t="s">
        <v>35</v>
      </c>
      <c r="D463" t="s">
        <v>32</v>
      </c>
      <c r="E463" s="4">
        <v>0</v>
      </c>
      <c r="F463" s="4">
        <v>0</v>
      </c>
    </row>
    <row r="464" spans="2:6" ht="15" x14ac:dyDescent="0.25">
      <c r="B464" s="8" t="s">
        <v>84</v>
      </c>
      <c r="C464" s="8" t="s">
        <v>39</v>
      </c>
      <c r="D464" t="s">
        <v>30</v>
      </c>
      <c r="E464" s="4">
        <v>0</v>
      </c>
      <c r="F464" s="4">
        <v>0</v>
      </c>
    </row>
    <row r="465" spans="2:6" ht="15" x14ac:dyDescent="0.25">
      <c r="B465" s="8" t="s">
        <v>84</v>
      </c>
      <c r="C465" s="8" t="s">
        <v>39</v>
      </c>
      <c r="D465" t="s">
        <v>31</v>
      </c>
      <c r="E465" s="4">
        <v>0</v>
      </c>
      <c r="F465" s="4">
        <v>0</v>
      </c>
    </row>
    <row r="466" spans="2:6" ht="15" x14ac:dyDescent="0.25">
      <c r="B466" s="8" t="s">
        <v>84</v>
      </c>
      <c r="C466" s="8" t="s">
        <v>39</v>
      </c>
      <c r="D466" t="s">
        <v>32</v>
      </c>
      <c r="E466" s="4">
        <v>0</v>
      </c>
      <c r="F466" s="4">
        <v>0</v>
      </c>
    </row>
    <row r="467" spans="2:6" ht="15" x14ac:dyDescent="0.25">
      <c r="B467" s="8" t="s">
        <v>85</v>
      </c>
      <c r="C467" s="8" t="s">
        <v>33</v>
      </c>
      <c r="D467" t="s">
        <v>30</v>
      </c>
      <c r="E467" s="4">
        <v>235560</v>
      </c>
      <c r="F467" s="4">
        <v>312941.46000000002</v>
      </c>
    </row>
    <row r="468" spans="2:6" ht="15" x14ac:dyDescent="0.25">
      <c r="B468" s="8" t="s">
        <v>85</v>
      </c>
      <c r="C468" s="8" t="s">
        <v>33</v>
      </c>
      <c r="D468" t="s">
        <v>31</v>
      </c>
      <c r="E468" s="4">
        <v>666312</v>
      </c>
      <c r="F468" s="4">
        <v>885195.49199999997</v>
      </c>
    </row>
    <row r="469" spans="2:6" ht="15" x14ac:dyDescent="0.25">
      <c r="B469" s="8" t="s">
        <v>85</v>
      </c>
      <c r="C469" s="8" t="s">
        <v>33</v>
      </c>
      <c r="D469" t="s">
        <v>32</v>
      </c>
      <c r="E469" s="4">
        <v>356071</v>
      </c>
      <c r="F469" s="4">
        <v>473040.3235</v>
      </c>
    </row>
    <row r="470" spans="2:6" ht="15" x14ac:dyDescent="0.25">
      <c r="B470" s="8" t="s">
        <v>85</v>
      </c>
      <c r="C470" s="8" t="s">
        <v>43</v>
      </c>
      <c r="D470" t="s">
        <v>30</v>
      </c>
      <c r="E470" s="4">
        <v>120577</v>
      </c>
      <c r="F470" s="4">
        <v>160186.54449999999</v>
      </c>
    </row>
    <row r="471" spans="2:6" ht="15" x14ac:dyDescent="0.25">
      <c r="B471" s="8" t="s">
        <v>85</v>
      </c>
      <c r="C471" s="8" t="s">
        <v>43</v>
      </c>
      <c r="D471" t="s">
        <v>31</v>
      </c>
      <c r="E471" s="4">
        <v>259920</v>
      </c>
      <c r="F471" s="4">
        <v>345303.72000000003</v>
      </c>
    </row>
    <row r="472" spans="2:6" ht="15" x14ac:dyDescent="0.25">
      <c r="B472" s="8" t="s">
        <v>85</v>
      </c>
      <c r="C472" s="8" t="s">
        <v>43</v>
      </c>
      <c r="D472" t="s">
        <v>32</v>
      </c>
      <c r="E472" s="4">
        <v>216158</v>
      </c>
      <c r="F472" s="4">
        <v>287165.90299999999</v>
      </c>
    </row>
    <row r="473" spans="2:6" ht="15" x14ac:dyDescent="0.25">
      <c r="B473" s="8" t="s">
        <v>85</v>
      </c>
      <c r="C473" s="8" t="s">
        <v>37</v>
      </c>
      <c r="D473" t="s">
        <v>30</v>
      </c>
      <c r="E473" s="4">
        <v>59426</v>
      </c>
      <c r="F473" s="4">
        <v>78947.441000000006</v>
      </c>
    </row>
    <row r="474" spans="2:6" ht="15" x14ac:dyDescent="0.25">
      <c r="B474" s="8" t="s">
        <v>85</v>
      </c>
      <c r="C474" s="8" t="s">
        <v>37</v>
      </c>
      <c r="D474" t="s">
        <v>31</v>
      </c>
      <c r="E474" s="4">
        <v>139714</v>
      </c>
      <c r="F474" s="4">
        <v>185610.049</v>
      </c>
    </row>
    <row r="475" spans="2:6" ht="15" x14ac:dyDescent="0.25">
      <c r="B475" s="8" t="s">
        <v>85</v>
      </c>
      <c r="C475" s="8" t="s">
        <v>37</v>
      </c>
      <c r="D475" t="s">
        <v>32</v>
      </c>
      <c r="E475" s="4">
        <v>129154</v>
      </c>
      <c r="F475" s="4">
        <v>171581.08900000001</v>
      </c>
    </row>
    <row r="476" spans="2:6" ht="15" x14ac:dyDescent="0.25">
      <c r="B476" s="8" t="s">
        <v>85</v>
      </c>
      <c r="C476" s="8" t="s">
        <v>35</v>
      </c>
      <c r="D476" t="s">
        <v>30</v>
      </c>
      <c r="E476" s="4">
        <v>1445</v>
      </c>
      <c r="F476" s="4">
        <v>1445</v>
      </c>
    </row>
    <row r="477" spans="2:6" ht="15" x14ac:dyDescent="0.25">
      <c r="B477" s="8" t="s">
        <v>85</v>
      </c>
      <c r="C477" s="8" t="s">
        <v>35</v>
      </c>
      <c r="D477" t="s">
        <v>31</v>
      </c>
      <c r="E477" s="4">
        <v>2352</v>
      </c>
      <c r="F477" s="4">
        <v>2352</v>
      </c>
    </row>
    <row r="478" spans="2:6" ht="15" x14ac:dyDescent="0.25">
      <c r="B478" s="8" t="s">
        <v>85</v>
      </c>
      <c r="C478" s="8" t="s">
        <v>35</v>
      </c>
      <c r="D478" t="s">
        <v>32</v>
      </c>
      <c r="E478" s="4">
        <v>3431</v>
      </c>
      <c r="F478" s="4">
        <v>3431</v>
      </c>
    </row>
    <row r="479" spans="2:6" ht="15" x14ac:dyDescent="0.25">
      <c r="B479" s="8" t="s">
        <v>85</v>
      </c>
      <c r="C479" s="8" t="s">
        <v>39</v>
      </c>
      <c r="D479" t="s">
        <v>30</v>
      </c>
      <c r="E479" s="4">
        <v>205387.78099999999</v>
      </c>
      <c r="F479" s="4">
        <v>272857.6670585</v>
      </c>
    </row>
    <row r="480" spans="2:6" ht="15" x14ac:dyDescent="0.25">
      <c r="B480" s="8" t="s">
        <v>85</v>
      </c>
      <c r="C480" s="8" t="s">
        <v>39</v>
      </c>
      <c r="D480" t="s">
        <v>31</v>
      </c>
      <c r="E480" s="4">
        <v>390835.42499999993</v>
      </c>
      <c r="F480" s="4">
        <v>519224.86211249989</v>
      </c>
    </row>
    <row r="481" spans="2:6" ht="15" x14ac:dyDescent="0.25">
      <c r="B481" s="8" t="s">
        <v>85</v>
      </c>
      <c r="C481" s="8" t="s">
        <v>39</v>
      </c>
      <c r="D481" t="s">
        <v>32</v>
      </c>
      <c r="E481" s="4">
        <v>1415817.7930000001</v>
      </c>
      <c r="F481" s="4">
        <v>1880913.9380005002</v>
      </c>
    </row>
    <row r="482" spans="2:6" ht="15" x14ac:dyDescent="0.25">
      <c r="B482" s="8" t="s">
        <v>86</v>
      </c>
      <c r="C482" s="8" t="s">
        <v>33</v>
      </c>
      <c r="D482" t="s">
        <v>30</v>
      </c>
      <c r="E482" s="4">
        <v>1082212</v>
      </c>
      <c r="F482" s="4">
        <v>172316.287912</v>
      </c>
    </row>
    <row r="483" spans="2:6" ht="15" x14ac:dyDescent="0.25">
      <c r="B483" s="8" t="s">
        <v>86</v>
      </c>
      <c r="C483" s="8" t="s">
        <v>33</v>
      </c>
      <c r="D483" t="s">
        <v>31</v>
      </c>
      <c r="E483" s="4">
        <v>3124012</v>
      </c>
      <c r="F483" s="4">
        <v>497423.93471200002</v>
      </c>
    </row>
    <row r="484" spans="2:6" ht="15" x14ac:dyDescent="0.25">
      <c r="B484" s="8" t="s">
        <v>86</v>
      </c>
      <c r="C484" s="8" t="s">
        <v>33</v>
      </c>
      <c r="D484" t="s">
        <v>32</v>
      </c>
      <c r="E484" s="4">
        <v>1038387</v>
      </c>
      <c r="F484" s="4">
        <v>165338.20846200001</v>
      </c>
    </row>
    <row r="485" spans="2:6" ht="15" x14ac:dyDescent="0.25">
      <c r="B485" s="8" t="s">
        <v>86</v>
      </c>
      <c r="C485" s="8" t="s">
        <v>43</v>
      </c>
      <c r="D485" t="s">
        <v>30</v>
      </c>
      <c r="E485" s="4">
        <v>516896</v>
      </c>
      <c r="F485" s="4">
        <v>82303.282496</v>
      </c>
    </row>
    <row r="486" spans="2:6" ht="15" x14ac:dyDescent="0.25">
      <c r="B486" s="8" t="s">
        <v>86</v>
      </c>
      <c r="C486" s="8" t="s">
        <v>43</v>
      </c>
      <c r="D486" t="s">
        <v>31</v>
      </c>
      <c r="E486" s="4">
        <v>1586618</v>
      </c>
      <c r="F486" s="4">
        <v>252630.83766800002</v>
      </c>
    </row>
    <row r="487" spans="2:6" ht="15" x14ac:dyDescent="0.25">
      <c r="B487" s="8" t="s">
        <v>86</v>
      </c>
      <c r="C487" s="8" t="s">
        <v>43</v>
      </c>
      <c r="D487" t="s">
        <v>32</v>
      </c>
      <c r="E487" s="4">
        <v>717205</v>
      </c>
      <c r="F487" s="4">
        <v>114197.68333</v>
      </c>
    </row>
    <row r="488" spans="2:6" ht="15" x14ac:dyDescent="0.25">
      <c r="B488" s="8" t="s">
        <v>86</v>
      </c>
      <c r="C488" s="8" t="s">
        <v>37</v>
      </c>
      <c r="D488" t="s">
        <v>30</v>
      </c>
      <c r="E488" s="4">
        <v>334689</v>
      </c>
      <c r="F488" s="4">
        <v>53291.190714000004</v>
      </c>
    </row>
    <row r="489" spans="2:6" ht="15" x14ac:dyDescent="0.25">
      <c r="B489" s="8" t="s">
        <v>86</v>
      </c>
      <c r="C489" s="8" t="s">
        <v>37</v>
      </c>
      <c r="D489" t="s">
        <v>31</v>
      </c>
      <c r="E489" s="4">
        <v>549428</v>
      </c>
      <c r="F489" s="4">
        <v>87483.222728000008</v>
      </c>
    </row>
    <row r="490" spans="2:6" ht="15" x14ac:dyDescent="0.25">
      <c r="B490" s="8" t="s">
        <v>86</v>
      </c>
      <c r="C490" s="8" t="s">
        <v>37</v>
      </c>
      <c r="D490" t="s">
        <v>32</v>
      </c>
      <c r="E490" s="4">
        <v>563134</v>
      </c>
      <c r="F490" s="4">
        <v>89665.574284000002</v>
      </c>
    </row>
    <row r="491" spans="2:6" ht="15" x14ac:dyDescent="0.25">
      <c r="B491" s="8" t="s">
        <v>86</v>
      </c>
      <c r="C491" s="8" t="s">
        <v>35</v>
      </c>
      <c r="D491" t="s">
        <v>30</v>
      </c>
      <c r="E491" s="4">
        <v>652</v>
      </c>
      <c r="F491" s="4">
        <v>652</v>
      </c>
    </row>
    <row r="492" spans="2:6" ht="15" x14ac:dyDescent="0.25">
      <c r="B492" s="8" t="s">
        <v>86</v>
      </c>
      <c r="C492" s="8" t="s">
        <v>35</v>
      </c>
      <c r="D492" t="s">
        <v>31</v>
      </c>
      <c r="E492" s="4">
        <v>816</v>
      </c>
      <c r="F492" s="4">
        <v>816</v>
      </c>
    </row>
    <row r="493" spans="2:6" ht="15" x14ac:dyDescent="0.25">
      <c r="B493" s="8" t="s">
        <v>86</v>
      </c>
      <c r="C493" s="8" t="s">
        <v>35</v>
      </c>
      <c r="D493" t="s">
        <v>32</v>
      </c>
      <c r="E493" s="4">
        <v>1120</v>
      </c>
      <c r="F493" s="4">
        <v>1120</v>
      </c>
    </row>
    <row r="494" spans="2:6" ht="15" x14ac:dyDescent="0.25">
      <c r="B494" s="8" t="s">
        <v>86</v>
      </c>
      <c r="C494" s="8" t="s">
        <v>39</v>
      </c>
      <c r="D494" t="s">
        <v>30</v>
      </c>
      <c r="E494" s="4">
        <v>515288</v>
      </c>
      <c r="F494" s="4">
        <v>82047.247088000004</v>
      </c>
    </row>
    <row r="495" spans="2:6" ht="15" x14ac:dyDescent="0.25">
      <c r="B495" s="8" t="s">
        <v>86</v>
      </c>
      <c r="C495" s="8" t="s">
        <v>39</v>
      </c>
      <c r="D495" t="s">
        <v>31</v>
      </c>
      <c r="E495" s="4">
        <v>6742740</v>
      </c>
      <c r="F495" s="4">
        <v>1073619.5192400001</v>
      </c>
    </row>
    <row r="496" spans="2:6" ht="15" x14ac:dyDescent="0.25">
      <c r="B496" s="8" t="s">
        <v>86</v>
      </c>
      <c r="C496" s="8" t="s">
        <v>39</v>
      </c>
      <c r="D496" t="s">
        <v>32</v>
      </c>
      <c r="E496" s="4">
        <v>1980949</v>
      </c>
      <c r="F496" s="4">
        <v>315418.58547400002</v>
      </c>
    </row>
    <row r="497" spans="2:6" ht="15" x14ac:dyDescent="0.25">
      <c r="B497" s="8" t="s">
        <v>87</v>
      </c>
      <c r="C497" s="8" t="s">
        <v>33</v>
      </c>
      <c r="D497" t="s">
        <v>30</v>
      </c>
      <c r="E497" s="4">
        <v>890929</v>
      </c>
      <c r="F497" s="4">
        <v>282975.97805099998</v>
      </c>
    </row>
    <row r="498" spans="2:6" ht="15" x14ac:dyDescent="0.25">
      <c r="B498" s="8" t="s">
        <v>87</v>
      </c>
      <c r="C498" s="8" t="s">
        <v>33</v>
      </c>
      <c r="D498" t="s">
        <v>31</v>
      </c>
      <c r="E498" s="4">
        <v>2001134</v>
      </c>
      <c r="F498" s="4">
        <v>635598.17994599999</v>
      </c>
    </row>
    <row r="499" spans="2:6" ht="15" x14ac:dyDescent="0.25">
      <c r="B499" s="8" t="s">
        <v>87</v>
      </c>
      <c r="C499" s="8" t="s">
        <v>33</v>
      </c>
      <c r="D499" t="s">
        <v>32</v>
      </c>
      <c r="E499" s="4">
        <v>588349</v>
      </c>
      <c r="F499" s="4">
        <v>186870.821031</v>
      </c>
    </row>
    <row r="500" spans="2:6" ht="15" x14ac:dyDescent="0.25">
      <c r="B500" s="8" t="s">
        <v>87</v>
      </c>
      <c r="C500" s="8" t="s">
        <v>43</v>
      </c>
      <c r="D500" t="s">
        <v>30</v>
      </c>
      <c r="E500" s="4">
        <v>321975</v>
      </c>
      <c r="F500" s="4">
        <v>102265.37752499999</v>
      </c>
    </row>
    <row r="501" spans="2:6" ht="15" x14ac:dyDescent="0.25">
      <c r="B501" s="8" t="s">
        <v>87</v>
      </c>
      <c r="C501" s="8" t="s">
        <v>43</v>
      </c>
      <c r="D501" t="s">
        <v>31</v>
      </c>
      <c r="E501" s="4">
        <v>837693</v>
      </c>
      <c r="F501" s="4">
        <v>266067.21296699997</v>
      </c>
    </row>
    <row r="502" spans="2:6" ht="15" x14ac:dyDescent="0.25">
      <c r="B502" s="8" t="s">
        <v>87</v>
      </c>
      <c r="C502" s="8" t="s">
        <v>43</v>
      </c>
      <c r="D502" t="s">
        <v>32</v>
      </c>
      <c r="E502" s="4">
        <v>366550</v>
      </c>
      <c r="F502" s="4">
        <v>116423.24445</v>
      </c>
    </row>
    <row r="503" spans="2:6" ht="15" x14ac:dyDescent="0.25">
      <c r="B503" s="8" t="s">
        <v>87</v>
      </c>
      <c r="C503" s="8" t="s">
        <v>37</v>
      </c>
      <c r="D503" t="s">
        <v>30</v>
      </c>
      <c r="E503" s="4">
        <v>131807</v>
      </c>
      <c r="F503" s="4">
        <v>41864.407532999998</v>
      </c>
    </row>
    <row r="504" spans="2:6" ht="15" x14ac:dyDescent="0.25">
      <c r="B504" s="8" t="s">
        <v>87</v>
      </c>
      <c r="C504" s="8" t="s">
        <v>37</v>
      </c>
      <c r="D504" t="s">
        <v>31</v>
      </c>
      <c r="E504" s="4">
        <v>294620</v>
      </c>
      <c r="F504" s="4">
        <v>93576.909780000002</v>
      </c>
    </row>
    <row r="505" spans="2:6" ht="15" x14ac:dyDescent="0.25">
      <c r="B505" s="8" t="s">
        <v>87</v>
      </c>
      <c r="C505" s="8" t="s">
        <v>37</v>
      </c>
      <c r="D505" t="s">
        <v>32</v>
      </c>
      <c r="E505" s="4">
        <v>216210</v>
      </c>
      <c r="F505" s="4">
        <v>68672.403989999992</v>
      </c>
    </row>
    <row r="506" spans="2:6" ht="15" x14ac:dyDescent="0.25">
      <c r="B506" s="8" t="s">
        <v>87</v>
      </c>
      <c r="C506" s="8" t="s">
        <v>35</v>
      </c>
      <c r="D506" t="s">
        <v>30</v>
      </c>
      <c r="E506" s="4">
        <v>2466.6</v>
      </c>
      <c r="F506" s="4">
        <v>2466.6</v>
      </c>
    </row>
    <row r="507" spans="2:6" ht="15" x14ac:dyDescent="0.25">
      <c r="B507" s="8" t="s">
        <v>87</v>
      </c>
      <c r="C507" s="8" t="s">
        <v>35</v>
      </c>
      <c r="D507" t="s">
        <v>31</v>
      </c>
      <c r="E507" s="4">
        <v>5899.9000000000015</v>
      </c>
      <c r="F507" s="4">
        <v>5899.9000000000015</v>
      </c>
    </row>
    <row r="508" spans="2:6" ht="15" x14ac:dyDescent="0.25">
      <c r="B508" s="8" t="s">
        <v>87</v>
      </c>
      <c r="C508" s="8" t="s">
        <v>35</v>
      </c>
      <c r="D508" t="s">
        <v>32</v>
      </c>
      <c r="E508" s="4">
        <v>3944.2999999999997</v>
      </c>
      <c r="F508" s="4">
        <v>3944.2999999999997</v>
      </c>
    </row>
    <row r="509" spans="2:6" ht="15" x14ac:dyDescent="0.25">
      <c r="B509" s="8" t="s">
        <v>87</v>
      </c>
      <c r="C509" s="8" t="s">
        <v>39</v>
      </c>
      <c r="D509" t="s">
        <v>30</v>
      </c>
      <c r="E509" s="4">
        <v>676612.07600000012</v>
      </c>
      <c r="F509" s="4">
        <v>214904.85096704404</v>
      </c>
    </row>
    <row r="510" spans="2:6" ht="15" x14ac:dyDescent="0.25">
      <c r="B510" s="8" t="s">
        <v>87</v>
      </c>
      <c r="C510" s="8" t="s">
        <v>39</v>
      </c>
      <c r="D510" t="s">
        <v>31</v>
      </c>
      <c r="E510" s="4">
        <v>835209.15000000026</v>
      </c>
      <c r="F510" s="4">
        <v>265278.29501385009</v>
      </c>
    </row>
    <row r="511" spans="2:6" ht="15" x14ac:dyDescent="0.25">
      <c r="B511" s="8" t="s">
        <v>87</v>
      </c>
      <c r="C511" s="8" t="s">
        <v>39</v>
      </c>
      <c r="D511" t="s">
        <v>32</v>
      </c>
      <c r="E511" s="4">
        <v>1058651.7689999999</v>
      </c>
      <c r="F511" s="4">
        <v>336247.91621801094</v>
      </c>
    </row>
    <row r="512" spans="2:6" ht="15" x14ac:dyDescent="0.25">
      <c r="B512" s="8" t="s">
        <v>88</v>
      </c>
      <c r="C512" s="8" t="s">
        <v>33</v>
      </c>
      <c r="D512" t="s">
        <v>30</v>
      </c>
      <c r="E512" s="4">
        <v>69554.2</v>
      </c>
      <c r="F512" s="4">
        <v>92402.75469999999</v>
      </c>
    </row>
    <row r="513" spans="2:6" ht="15" x14ac:dyDescent="0.25">
      <c r="B513" s="8" t="s">
        <v>88</v>
      </c>
      <c r="C513" s="8" t="s">
        <v>33</v>
      </c>
      <c r="D513" t="s">
        <v>31</v>
      </c>
      <c r="E513" s="4">
        <v>135956.29999999999</v>
      </c>
      <c r="F513" s="4">
        <v>180617.94454999999</v>
      </c>
    </row>
    <row r="514" spans="2:6" ht="15" x14ac:dyDescent="0.25">
      <c r="B514" s="8" t="s">
        <v>88</v>
      </c>
      <c r="C514" s="8" t="s">
        <v>33</v>
      </c>
      <c r="D514" t="s">
        <v>32</v>
      </c>
      <c r="E514" s="4">
        <v>106330.5</v>
      </c>
      <c r="F514" s="4">
        <v>141260.06925</v>
      </c>
    </row>
    <row r="515" spans="2:6" ht="15" x14ac:dyDescent="0.25">
      <c r="B515" s="8" t="s">
        <v>88</v>
      </c>
      <c r="C515" s="8" t="s">
        <v>43</v>
      </c>
      <c r="D515" t="s">
        <v>30</v>
      </c>
      <c r="E515" s="4">
        <v>28697.700000000004</v>
      </c>
      <c r="F515" s="4">
        <v>38124.894450000007</v>
      </c>
    </row>
    <row r="516" spans="2:6" ht="15" x14ac:dyDescent="0.25">
      <c r="B516" s="8" t="s">
        <v>88</v>
      </c>
      <c r="C516" s="8" t="s">
        <v>43</v>
      </c>
      <c r="D516" t="s">
        <v>31</v>
      </c>
      <c r="E516" s="4">
        <v>47988.4</v>
      </c>
      <c r="F516" s="4">
        <v>63752.589400000004</v>
      </c>
    </row>
    <row r="517" spans="2:6" ht="15" x14ac:dyDescent="0.25">
      <c r="B517" s="8" t="s">
        <v>88</v>
      </c>
      <c r="C517" s="8" t="s">
        <v>43</v>
      </c>
      <c r="D517" t="s">
        <v>32</v>
      </c>
      <c r="E517" s="4">
        <v>74987.899999999994</v>
      </c>
      <c r="F517" s="4">
        <v>99621.425149999995</v>
      </c>
    </row>
    <row r="518" spans="2:6" ht="15" x14ac:dyDescent="0.25">
      <c r="B518" s="8" t="s">
        <v>88</v>
      </c>
      <c r="C518" s="8" t="s">
        <v>37</v>
      </c>
      <c r="D518" t="s">
        <v>30</v>
      </c>
      <c r="E518" s="4">
        <v>14010</v>
      </c>
      <c r="F518" s="4">
        <v>18612.285</v>
      </c>
    </row>
    <row r="519" spans="2:6" ht="15" x14ac:dyDescent="0.25">
      <c r="B519" s="8" t="s">
        <v>88</v>
      </c>
      <c r="C519" s="8" t="s">
        <v>37</v>
      </c>
      <c r="D519" t="s">
        <v>31</v>
      </c>
      <c r="E519" s="4">
        <v>24408.399999999994</v>
      </c>
      <c r="F519" s="4">
        <v>32426.559399999991</v>
      </c>
    </row>
    <row r="520" spans="2:6" ht="15" x14ac:dyDescent="0.25">
      <c r="B520" s="8" t="s">
        <v>88</v>
      </c>
      <c r="C520" s="8" t="s">
        <v>37</v>
      </c>
      <c r="D520" t="s">
        <v>32</v>
      </c>
      <c r="E520" s="4">
        <v>37824.000000000007</v>
      </c>
      <c r="F520" s="4">
        <v>50249.184000000008</v>
      </c>
    </row>
    <row r="521" spans="2:6" ht="15" x14ac:dyDescent="0.25">
      <c r="B521" s="8" t="s">
        <v>88</v>
      </c>
      <c r="C521" s="8" t="s">
        <v>35</v>
      </c>
      <c r="D521" t="s">
        <v>30</v>
      </c>
      <c r="E521" s="4">
        <v>658.23</v>
      </c>
      <c r="F521" s="4">
        <v>658.23</v>
      </c>
    </row>
    <row r="522" spans="2:6" ht="15" x14ac:dyDescent="0.25">
      <c r="B522" s="8" t="s">
        <v>88</v>
      </c>
      <c r="C522" s="8" t="s">
        <v>35</v>
      </c>
      <c r="D522" t="s">
        <v>31</v>
      </c>
      <c r="E522" s="4">
        <v>1276.9100000000003</v>
      </c>
      <c r="F522" s="4">
        <v>1276.9100000000003</v>
      </c>
    </row>
    <row r="523" spans="2:6" ht="15" x14ac:dyDescent="0.25">
      <c r="B523" s="8" t="s">
        <v>88</v>
      </c>
      <c r="C523" s="8" t="s">
        <v>35</v>
      </c>
      <c r="D523" t="s">
        <v>32</v>
      </c>
      <c r="E523" s="4">
        <v>1858.63</v>
      </c>
      <c r="F523" s="4">
        <v>1858.63</v>
      </c>
    </row>
    <row r="524" spans="2:6" ht="15" x14ac:dyDescent="0.25">
      <c r="B524" s="8" t="s">
        <v>88</v>
      </c>
      <c r="C524" s="8" t="s">
        <v>39</v>
      </c>
      <c r="D524" t="s">
        <v>30</v>
      </c>
      <c r="E524" s="4">
        <v>91909.553</v>
      </c>
      <c r="F524" s="4">
        <v>122101.8411605</v>
      </c>
    </row>
    <row r="525" spans="2:6" ht="15" x14ac:dyDescent="0.25">
      <c r="B525" s="8" t="s">
        <v>88</v>
      </c>
      <c r="C525" s="8" t="s">
        <v>39</v>
      </c>
      <c r="D525" t="s">
        <v>31</v>
      </c>
      <c r="E525" s="4">
        <v>123123.42500000002</v>
      </c>
      <c r="F525" s="4">
        <v>163569.47011250001</v>
      </c>
    </row>
    <row r="526" spans="2:6" ht="15" x14ac:dyDescent="0.25">
      <c r="B526" s="8" t="s">
        <v>88</v>
      </c>
      <c r="C526" s="8" t="s">
        <v>39</v>
      </c>
      <c r="D526" t="s">
        <v>32</v>
      </c>
      <c r="E526" s="4">
        <v>376767.78499999997</v>
      </c>
      <c r="F526" s="4">
        <v>500536.00237249996</v>
      </c>
    </row>
    <row r="527" spans="2:6" ht="15" x14ac:dyDescent="0.25">
      <c r="B527" s="8" t="s">
        <v>89</v>
      </c>
      <c r="C527" s="8" t="s">
        <v>33</v>
      </c>
      <c r="D527" t="s">
        <v>30</v>
      </c>
      <c r="E527" s="4">
        <v>0</v>
      </c>
      <c r="F527" s="4" t="e">
        <v>#N/A</v>
      </c>
    </row>
    <row r="528" spans="2:6" ht="15" x14ac:dyDescent="0.25">
      <c r="B528" s="8" t="s">
        <v>89</v>
      </c>
      <c r="C528" s="8" t="s">
        <v>33</v>
      </c>
      <c r="D528" t="s">
        <v>31</v>
      </c>
      <c r="E528" s="4">
        <v>0</v>
      </c>
      <c r="F528" s="4" t="e">
        <v>#N/A</v>
      </c>
    </row>
    <row r="529" spans="2:6" ht="15" x14ac:dyDescent="0.25">
      <c r="B529" s="8" t="s">
        <v>89</v>
      </c>
      <c r="C529" s="8" t="s">
        <v>33</v>
      </c>
      <c r="D529" t="s">
        <v>32</v>
      </c>
      <c r="E529" s="4">
        <v>0</v>
      </c>
      <c r="F529" s="4" t="e">
        <v>#N/A</v>
      </c>
    </row>
    <row r="530" spans="2:6" ht="15" x14ac:dyDescent="0.25">
      <c r="B530" s="8" t="s">
        <v>89</v>
      </c>
      <c r="C530" s="8" t="s">
        <v>43</v>
      </c>
      <c r="D530" t="s">
        <v>30</v>
      </c>
      <c r="E530" s="4">
        <v>0</v>
      </c>
      <c r="F530" s="4" t="e">
        <v>#N/A</v>
      </c>
    </row>
    <row r="531" spans="2:6" ht="15" x14ac:dyDescent="0.25">
      <c r="B531" s="8" t="s">
        <v>89</v>
      </c>
      <c r="C531" s="8" t="s">
        <v>43</v>
      </c>
      <c r="D531" t="s">
        <v>31</v>
      </c>
      <c r="E531" s="4">
        <v>0</v>
      </c>
      <c r="F531" s="4" t="e">
        <v>#N/A</v>
      </c>
    </row>
    <row r="532" spans="2:6" ht="15" x14ac:dyDescent="0.25">
      <c r="B532" s="8" t="s">
        <v>89</v>
      </c>
      <c r="C532" s="8" t="s">
        <v>43</v>
      </c>
      <c r="D532" t="s">
        <v>32</v>
      </c>
      <c r="E532" s="4">
        <v>0</v>
      </c>
      <c r="F532" s="4" t="e">
        <v>#N/A</v>
      </c>
    </row>
    <row r="533" spans="2:6" ht="15" x14ac:dyDescent="0.25">
      <c r="B533" s="8" t="s">
        <v>89</v>
      </c>
      <c r="C533" s="8" t="s">
        <v>37</v>
      </c>
      <c r="D533" t="s">
        <v>30</v>
      </c>
      <c r="E533" s="4">
        <v>0</v>
      </c>
      <c r="F533" s="4" t="e">
        <v>#N/A</v>
      </c>
    </row>
    <row r="534" spans="2:6" ht="15" x14ac:dyDescent="0.25">
      <c r="B534" s="8" t="s">
        <v>89</v>
      </c>
      <c r="C534" s="8" t="s">
        <v>37</v>
      </c>
      <c r="D534" t="s">
        <v>31</v>
      </c>
      <c r="E534" s="4">
        <v>0</v>
      </c>
      <c r="F534" s="4" t="e">
        <v>#N/A</v>
      </c>
    </row>
    <row r="535" spans="2:6" ht="15" x14ac:dyDescent="0.25">
      <c r="B535" s="8" t="s">
        <v>89</v>
      </c>
      <c r="C535" s="8" t="s">
        <v>37</v>
      </c>
      <c r="D535" t="s">
        <v>32</v>
      </c>
      <c r="E535" s="4">
        <v>0</v>
      </c>
      <c r="F535" s="4" t="e">
        <v>#N/A</v>
      </c>
    </row>
    <row r="536" spans="2:6" ht="15" x14ac:dyDescent="0.25">
      <c r="B536" s="8" t="s">
        <v>89</v>
      </c>
      <c r="C536" s="8" t="s">
        <v>35</v>
      </c>
      <c r="D536" t="s">
        <v>30</v>
      </c>
      <c r="E536" s="4">
        <v>0</v>
      </c>
      <c r="F536" s="4">
        <v>0</v>
      </c>
    </row>
    <row r="537" spans="2:6" ht="15" x14ac:dyDescent="0.25">
      <c r="B537" s="8" t="s">
        <v>89</v>
      </c>
      <c r="C537" s="8" t="s">
        <v>35</v>
      </c>
      <c r="D537" t="s">
        <v>31</v>
      </c>
      <c r="E537" s="4">
        <v>0</v>
      </c>
      <c r="F537" s="4">
        <v>0</v>
      </c>
    </row>
    <row r="538" spans="2:6" ht="15" x14ac:dyDescent="0.25">
      <c r="B538" s="8" t="s">
        <v>89</v>
      </c>
      <c r="C538" s="8" t="s">
        <v>35</v>
      </c>
      <c r="D538" t="s">
        <v>32</v>
      </c>
      <c r="E538" s="4">
        <v>0</v>
      </c>
      <c r="F538" s="4">
        <v>0</v>
      </c>
    </row>
    <row r="539" spans="2:6" ht="15" x14ac:dyDescent="0.25">
      <c r="B539" s="8" t="s">
        <v>89</v>
      </c>
      <c r="C539" s="8" t="s">
        <v>39</v>
      </c>
      <c r="D539" t="s">
        <v>30</v>
      </c>
      <c r="E539" s="4">
        <v>0</v>
      </c>
      <c r="F539" s="4" t="e">
        <v>#N/A</v>
      </c>
    </row>
    <row r="540" spans="2:6" ht="15" x14ac:dyDescent="0.25">
      <c r="B540" s="8" t="s">
        <v>89</v>
      </c>
      <c r="C540" s="8" t="s">
        <v>39</v>
      </c>
      <c r="D540" t="s">
        <v>31</v>
      </c>
      <c r="E540" s="4">
        <v>0</v>
      </c>
      <c r="F540" s="4" t="e">
        <v>#N/A</v>
      </c>
    </row>
    <row r="541" spans="2:6" ht="15" x14ac:dyDescent="0.25">
      <c r="B541" s="8" t="s">
        <v>89</v>
      </c>
      <c r="C541" s="8" t="s">
        <v>39</v>
      </c>
      <c r="D541" t="s">
        <v>32</v>
      </c>
      <c r="E541" s="4">
        <v>0</v>
      </c>
      <c r="F541" s="4" t="e">
        <v>#N/A</v>
      </c>
    </row>
    <row r="542" spans="2:6" ht="15" x14ac:dyDescent="0.25">
      <c r="B542" s="8" t="s">
        <v>90</v>
      </c>
      <c r="C542" s="8" t="s">
        <v>33</v>
      </c>
      <c r="D542" t="s">
        <v>30</v>
      </c>
      <c r="E542" s="4">
        <v>31942099.469999999</v>
      </c>
      <c r="F542" s="4">
        <v>849094.47074138094</v>
      </c>
    </row>
    <row r="543" spans="2:6" ht="15" x14ac:dyDescent="0.25">
      <c r="B543" s="8" t="s">
        <v>90</v>
      </c>
      <c r="C543" s="8" t="s">
        <v>33</v>
      </c>
      <c r="D543" t="s">
        <v>31</v>
      </c>
      <c r="E543" s="4">
        <v>69114223.069999993</v>
      </c>
      <c r="F543" s="4">
        <v>1837215.0119136607</v>
      </c>
    </row>
    <row r="544" spans="2:6" ht="15" x14ac:dyDescent="0.25">
      <c r="B544" s="8" t="s">
        <v>90</v>
      </c>
      <c r="C544" s="8" t="s">
        <v>33</v>
      </c>
      <c r="D544" t="s">
        <v>32</v>
      </c>
      <c r="E544" s="4">
        <v>26136559.68</v>
      </c>
      <c r="F544" s="4">
        <v>694769.87038166402</v>
      </c>
    </row>
    <row r="545" spans="2:6" ht="15" x14ac:dyDescent="0.25">
      <c r="B545" s="8" t="s">
        <v>90</v>
      </c>
      <c r="C545" s="8" t="s">
        <v>43</v>
      </c>
      <c r="D545" t="s">
        <v>30</v>
      </c>
      <c r="E545" s="4">
        <v>12184728.91</v>
      </c>
      <c r="F545" s="4">
        <v>323898.11930429301</v>
      </c>
    </row>
    <row r="546" spans="2:6" ht="15" x14ac:dyDescent="0.25">
      <c r="B546" s="8" t="s">
        <v>90</v>
      </c>
      <c r="C546" s="8" t="s">
        <v>43</v>
      </c>
      <c r="D546" t="s">
        <v>31</v>
      </c>
      <c r="E546" s="4">
        <v>35686098.049999997</v>
      </c>
      <c r="F546" s="4">
        <v>948618.56419451488</v>
      </c>
    </row>
    <row r="547" spans="2:6" ht="15" x14ac:dyDescent="0.25">
      <c r="B547" s="8" t="s">
        <v>90</v>
      </c>
      <c r="C547" s="8" t="s">
        <v>43</v>
      </c>
      <c r="D547" t="s">
        <v>32</v>
      </c>
      <c r="E547" s="4">
        <v>13218550.5</v>
      </c>
      <c r="F547" s="4">
        <v>351379.47495614999</v>
      </c>
    </row>
    <row r="548" spans="2:6" ht="15" x14ac:dyDescent="0.25">
      <c r="B548" s="8" t="s">
        <v>90</v>
      </c>
      <c r="C548" s="8" t="s">
        <v>37</v>
      </c>
      <c r="D548" t="s">
        <v>30</v>
      </c>
      <c r="E548" s="4">
        <v>6017395.9680000003</v>
      </c>
      <c r="F548" s="4">
        <v>159956.2248401664</v>
      </c>
    </row>
    <row r="549" spans="2:6" ht="15" x14ac:dyDescent="0.25">
      <c r="B549" s="8" t="s">
        <v>90</v>
      </c>
      <c r="C549" s="8" t="s">
        <v>37</v>
      </c>
      <c r="D549" t="s">
        <v>31</v>
      </c>
      <c r="E549" s="4">
        <v>14803641.155000001</v>
      </c>
      <c r="F549" s="4">
        <v>393514.83027455653</v>
      </c>
    </row>
    <row r="550" spans="2:6" ht="15" x14ac:dyDescent="0.25">
      <c r="B550" s="8" t="s">
        <v>90</v>
      </c>
      <c r="C550" s="8" t="s">
        <v>37</v>
      </c>
      <c r="D550" t="s">
        <v>32</v>
      </c>
      <c r="E550" s="4">
        <v>7595814.3780000005</v>
      </c>
      <c r="F550" s="4">
        <v>201914.2165403094</v>
      </c>
    </row>
    <row r="551" spans="2:6" ht="15" x14ac:dyDescent="0.25">
      <c r="B551" s="8" t="s">
        <v>90</v>
      </c>
      <c r="C551" s="8" t="s">
        <v>35</v>
      </c>
      <c r="D551" t="s">
        <v>30</v>
      </c>
      <c r="E551" s="4">
        <v>7593.7650000000003</v>
      </c>
      <c r="F551" s="4">
        <v>7593.7650000000003</v>
      </c>
    </row>
    <row r="552" spans="2:6" ht="15" x14ac:dyDescent="0.25">
      <c r="B552" s="8" t="s">
        <v>90</v>
      </c>
      <c r="C552" s="8" t="s">
        <v>35</v>
      </c>
      <c r="D552" t="s">
        <v>31</v>
      </c>
      <c r="E552" s="4">
        <v>35253.332999999999</v>
      </c>
      <c r="F552" s="4">
        <v>35253.332999999999</v>
      </c>
    </row>
    <row r="553" spans="2:6" ht="15" x14ac:dyDescent="0.25">
      <c r="B553" s="8" t="s">
        <v>90</v>
      </c>
      <c r="C553" s="8" t="s">
        <v>35</v>
      </c>
      <c r="D553" t="s">
        <v>32</v>
      </c>
      <c r="E553" s="4">
        <v>17418.07</v>
      </c>
      <c r="F553" s="4">
        <v>17418.07</v>
      </c>
    </row>
    <row r="554" spans="2:6" ht="15" x14ac:dyDescent="0.25">
      <c r="B554" s="8" t="s">
        <v>90</v>
      </c>
      <c r="C554" s="8" t="s">
        <v>39</v>
      </c>
      <c r="D554" t="s">
        <v>30</v>
      </c>
      <c r="E554" s="4">
        <v>29802406.560000002</v>
      </c>
      <c r="F554" s="4">
        <v>792216.51189988805</v>
      </c>
    </row>
    <row r="555" spans="2:6" ht="15" x14ac:dyDescent="0.25">
      <c r="B555" s="8" t="s">
        <v>90</v>
      </c>
      <c r="C555" s="8" t="s">
        <v>39</v>
      </c>
      <c r="D555" t="s">
        <v>31</v>
      </c>
      <c r="E555" s="4">
        <v>128803456.87</v>
      </c>
      <c r="F555" s="4">
        <v>3423892.1315554013</v>
      </c>
    </row>
    <row r="556" spans="2:6" ht="15" x14ac:dyDescent="0.25">
      <c r="B556" s="8" t="s">
        <v>90</v>
      </c>
      <c r="C556" s="8" t="s">
        <v>39</v>
      </c>
      <c r="D556" t="s">
        <v>32</v>
      </c>
      <c r="E556" s="4">
        <v>16274234.279999999</v>
      </c>
      <c r="F556" s="4">
        <v>432606.57790124399</v>
      </c>
    </row>
    <row r="557" spans="2:6" ht="15" x14ac:dyDescent="0.25">
      <c r="B557" s="8" t="s">
        <v>92</v>
      </c>
      <c r="C557" s="8" t="s">
        <v>33</v>
      </c>
      <c r="D557" t="s">
        <v>30</v>
      </c>
      <c r="E557" s="4">
        <v>34632.699999999997</v>
      </c>
      <c r="F557" s="4">
        <v>46009.541949999999</v>
      </c>
    </row>
    <row r="558" spans="2:6" ht="15" x14ac:dyDescent="0.25">
      <c r="B558" s="8" t="s">
        <v>92</v>
      </c>
      <c r="C558" s="8" t="s">
        <v>33</v>
      </c>
      <c r="D558" t="s">
        <v>31</v>
      </c>
      <c r="E558" s="4">
        <v>117408.7</v>
      </c>
      <c r="F558" s="4">
        <v>155977.45795000001</v>
      </c>
    </row>
    <row r="559" spans="2:6" ht="15" x14ac:dyDescent="0.25">
      <c r="B559" s="8" t="s">
        <v>92</v>
      </c>
      <c r="C559" s="8" t="s">
        <v>33</v>
      </c>
      <c r="D559" t="s">
        <v>32</v>
      </c>
      <c r="E559" s="4">
        <v>20551.100000000002</v>
      </c>
      <c r="F559" s="4">
        <v>27302.136350000004</v>
      </c>
    </row>
    <row r="560" spans="2:6" ht="15" x14ac:dyDescent="0.25">
      <c r="B560" s="8" t="s">
        <v>92</v>
      </c>
      <c r="C560" s="8" t="s">
        <v>43</v>
      </c>
      <c r="D560" t="s">
        <v>30</v>
      </c>
      <c r="E560" s="4">
        <v>13745.999999999998</v>
      </c>
      <c r="F560" s="4">
        <v>18261.560999999998</v>
      </c>
    </row>
    <row r="561" spans="2:6" ht="15" x14ac:dyDescent="0.25">
      <c r="B561" s="8" t="s">
        <v>92</v>
      </c>
      <c r="C561" s="8" t="s">
        <v>43</v>
      </c>
      <c r="D561" t="s">
        <v>31</v>
      </c>
      <c r="E561" s="4">
        <v>43104.899999999994</v>
      </c>
      <c r="F561" s="4">
        <v>57264.859649999991</v>
      </c>
    </row>
    <row r="562" spans="2:6" ht="15" x14ac:dyDescent="0.25">
      <c r="B562" s="8" t="s">
        <v>92</v>
      </c>
      <c r="C562" s="8" t="s">
        <v>43</v>
      </c>
      <c r="D562" t="s">
        <v>32</v>
      </c>
      <c r="E562" s="4">
        <v>11726.699999999999</v>
      </c>
      <c r="F562" s="4">
        <v>15578.920949999998</v>
      </c>
    </row>
    <row r="563" spans="2:6" ht="15" x14ac:dyDescent="0.25">
      <c r="B563" s="8" t="s">
        <v>92</v>
      </c>
      <c r="C563" s="8" t="s">
        <v>37</v>
      </c>
      <c r="D563" t="s">
        <v>30</v>
      </c>
      <c r="E563" s="4">
        <v>4833</v>
      </c>
      <c r="F563" s="4">
        <v>6420.6405000000004</v>
      </c>
    </row>
    <row r="564" spans="2:6" ht="15" x14ac:dyDescent="0.25">
      <c r="B564" s="8" t="s">
        <v>92</v>
      </c>
      <c r="C564" s="8" t="s">
        <v>37</v>
      </c>
      <c r="D564" t="s">
        <v>31</v>
      </c>
      <c r="E564" s="4">
        <v>15457</v>
      </c>
      <c r="F564" s="4">
        <v>20534.624500000002</v>
      </c>
    </row>
    <row r="565" spans="2:6" ht="15" x14ac:dyDescent="0.25">
      <c r="B565" s="8" t="s">
        <v>92</v>
      </c>
      <c r="C565" s="8" t="s">
        <v>37</v>
      </c>
      <c r="D565" t="s">
        <v>32</v>
      </c>
      <c r="E565" s="4">
        <v>8245.9000000000015</v>
      </c>
      <c r="F565" s="4">
        <v>10954.678150000002</v>
      </c>
    </row>
    <row r="566" spans="2:6" ht="15" x14ac:dyDescent="0.25">
      <c r="B566" s="8" t="s">
        <v>92</v>
      </c>
      <c r="C566" s="8" t="s">
        <v>35</v>
      </c>
      <c r="D566" t="s">
        <v>30</v>
      </c>
      <c r="E566" s="4">
        <v>326.42</v>
      </c>
      <c r="F566" s="4">
        <v>326.42</v>
      </c>
    </row>
    <row r="567" spans="2:6" ht="15" x14ac:dyDescent="0.25">
      <c r="B567" s="8" t="s">
        <v>92</v>
      </c>
      <c r="C567" s="8" t="s">
        <v>35</v>
      </c>
      <c r="D567" t="s">
        <v>31</v>
      </c>
      <c r="E567" s="4">
        <v>987.78999999999974</v>
      </c>
      <c r="F567" s="4">
        <v>987.78999999999974</v>
      </c>
    </row>
    <row r="568" spans="2:6" ht="15" x14ac:dyDescent="0.25">
      <c r="B568" s="8" t="s">
        <v>92</v>
      </c>
      <c r="C568" s="8" t="s">
        <v>35</v>
      </c>
      <c r="D568" t="s">
        <v>32</v>
      </c>
      <c r="E568" s="4">
        <v>581.32999999999993</v>
      </c>
      <c r="F568" s="4">
        <v>581.32999999999993</v>
      </c>
    </row>
    <row r="569" spans="2:6" ht="15" x14ac:dyDescent="0.25">
      <c r="B569" s="8" t="s">
        <v>92</v>
      </c>
      <c r="C569" s="8" t="s">
        <v>39</v>
      </c>
      <c r="D569" t="s">
        <v>30</v>
      </c>
      <c r="E569" s="4">
        <v>76454.399999999994</v>
      </c>
      <c r="F569" s="4">
        <v>101569.67039999999</v>
      </c>
    </row>
    <row r="570" spans="2:6" ht="15" x14ac:dyDescent="0.25">
      <c r="B570" s="8" t="s">
        <v>92</v>
      </c>
      <c r="C570" s="8" t="s">
        <v>39</v>
      </c>
      <c r="D570" t="s">
        <v>31</v>
      </c>
      <c r="E570" s="4">
        <v>189902.89999999997</v>
      </c>
      <c r="F570" s="4">
        <v>252286.00264999995</v>
      </c>
    </row>
    <row r="571" spans="2:6" ht="15" x14ac:dyDescent="0.25">
      <c r="B571" s="8" t="s">
        <v>92</v>
      </c>
      <c r="C571" s="8" t="s">
        <v>39</v>
      </c>
      <c r="D571" t="s">
        <v>32</v>
      </c>
      <c r="E571" s="4">
        <v>76920.7</v>
      </c>
      <c r="F571" s="4">
        <v>102189.14994999999</v>
      </c>
    </row>
    <row r="572" spans="2:6" ht="15" x14ac:dyDescent="0.25">
      <c r="B572" s="8" t="s">
        <v>93</v>
      </c>
      <c r="C572" s="8" t="s">
        <v>33</v>
      </c>
      <c r="D572" t="s">
        <v>30</v>
      </c>
      <c r="E572" s="4">
        <v>11223.3</v>
      </c>
      <c r="F572" s="4">
        <v>14910.154049999999</v>
      </c>
    </row>
    <row r="573" spans="2:6" ht="15" x14ac:dyDescent="0.25">
      <c r="B573" s="8" t="s">
        <v>93</v>
      </c>
      <c r="C573" s="8" t="s">
        <v>33</v>
      </c>
      <c r="D573" t="s">
        <v>31</v>
      </c>
      <c r="E573" s="4">
        <v>45044.600000000013</v>
      </c>
      <c r="F573" s="4">
        <v>59841.751100000016</v>
      </c>
    </row>
    <row r="574" spans="2:6" ht="15" x14ac:dyDescent="0.25">
      <c r="B574" s="8" t="s">
        <v>93</v>
      </c>
      <c r="C574" s="8" t="s">
        <v>33</v>
      </c>
      <c r="D574" t="s">
        <v>32</v>
      </c>
      <c r="E574" s="4">
        <v>14667.4</v>
      </c>
      <c r="F574" s="4">
        <v>19485.640899999999</v>
      </c>
    </row>
    <row r="575" spans="2:6" ht="15" x14ac:dyDescent="0.25">
      <c r="B575" s="8" t="s">
        <v>93</v>
      </c>
      <c r="C575" s="8" t="s">
        <v>43</v>
      </c>
      <c r="D575" t="s">
        <v>30</v>
      </c>
      <c r="E575" s="4">
        <v>5028</v>
      </c>
      <c r="F575" s="4">
        <v>6679.6980000000003</v>
      </c>
    </row>
    <row r="576" spans="2:6" ht="15" x14ac:dyDescent="0.25">
      <c r="B576" s="8" t="s">
        <v>93</v>
      </c>
      <c r="C576" s="8" t="s">
        <v>43</v>
      </c>
      <c r="D576" t="s">
        <v>31</v>
      </c>
      <c r="E576" s="4">
        <v>18108.7</v>
      </c>
      <c r="F576" s="4">
        <v>24057.407950000001</v>
      </c>
    </row>
    <row r="577" spans="2:6" ht="15" x14ac:dyDescent="0.25">
      <c r="B577" s="8" t="s">
        <v>93</v>
      </c>
      <c r="C577" s="8" t="s">
        <v>43</v>
      </c>
      <c r="D577" t="s">
        <v>32</v>
      </c>
      <c r="E577" s="4">
        <v>9094.2000000000007</v>
      </c>
      <c r="F577" s="4">
        <v>12081.644700000001</v>
      </c>
    </row>
    <row r="578" spans="2:6" ht="15" x14ac:dyDescent="0.25">
      <c r="B578" s="8" t="s">
        <v>93</v>
      </c>
      <c r="C578" s="8" t="s">
        <v>37</v>
      </c>
      <c r="D578" t="s">
        <v>30</v>
      </c>
      <c r="E578" s="4">
        <v>3203.1</v>
      </c>
      <c r="F578" s="4">
        <v>4255.3183499999996</v>
      </c>
    </row>
    <row r="579" spans="2:6" ht="15" x14ac:dyDescent="0.25">
      <c r="B579" s="8" t="s">
        <v>93</v>
      </c>
      <c r="C579" s="8" t="s">
        <v>37</v>
      </c>
      <c r="D579" t="s">
        <v>31</v>
      </c>
      <c r="E579" s="4">
        <v>9846.4000000000015</v>
      </c>
      <c r="F579" s="4">
        <v>13080.942400000002</v>
      </c>
    </row>
    <row r="580" spans="2:6" ht="15" x14ac:dyDescent="0.25">
      <c r="B580" s="8" t="s">
        <v>93</v>
      </c>
      <c r="C580" s="8" t="s">
        <v>37</v>
      </c>
      <c r="D580" t="s">
        <v>32</v>
      </c>
      <c r="E580" s="4">
        <v>5310</v>
      </c>
      <c r="F580" s="4">
        <v>7054.335</v>
      </c>
    </row>
    <row r="581" spans="2:6" ht="15" x14ac:dyDescent="0.25">
      <c r="B581" s="8" t="s">
        <v>93</v>
      </c>
      <c r="C581" s="8" t="s">
        <v>35</v>
      </c>
      <c r="D581" t="s">
        <v>30</v>
      </c>
      <c r="E581" s="4">
        <v>129.38999999999999</v>
      </c>
      <c r="F581" s="4">
        <v>129.38999999999999</v>
      </c>
    </row>
    <row r="582" spans="2:6" ht="15" x14ac:dyDescent="0.25">
      <c r="B582" s="8" t="s">
        <v>93</v>
      </c>
      <c r="C582" s="8" t="s">
        <v>35</v>
      </c>
      <c r="D582" t="s">
        <v>31</v>
      </c>
      <c r="E582" s="4">
        <v>391.62</v>
      </c>
      <c r="F582" s="4">
        <v>391.62</v>
      </c>
    </row>
    <row r="583" spans="2:6" ht="15" x14ac:dyDescent="0.25">
      <c r="B583" s="8" t="s">
        <v>93</v>
      </c>
      <c r="C583" s="8" t="s">
        <v>35</v>
      </c>
      <c r="D583" t="s">
        <v>32</v>
      </c>
      <c r="E583" s="4">
        <v>223.86</v>
      </c>
      <c r="F583" s="4">
        <v>223.86</v>
      </c>
    </row>
    <row r="584" spans="2:6" ht="15" x14ac:dyDescent="0.25">
      <c r="B584" s="8" t="s">
        <v>93</v>
      </c>
      <c r="C584" s="8" t="s">
        <v>39</v>
      </c>
      <c r="D584" t="s">
        <v>30</v>
      </c>
      <c r="E584" s="4">
        <v>10098.092000000001</v>
      </c>
      <c r="F584" s="4">
        <v>13415.315222000001</v>
      </c>
    </row>
    <row r="585" spans="2:6" ht="15" x14ac:dyDescent="0.25">
      <c r="B585" s="8" t="s">
        <v>93</v>
      </c>
      <c r="C585" s="8" t="s">
        <v>39</v>
      </c>
      <c r="D585" t="s">
        <v>31</v>
      </c>
      <c r="E585" s="4">
        <v>50552.724999999991</v>
      </c>
      <c r="F585" s="4">
        <v>67159.295162499984</v>
      </c>
    </row>
    <row r="586" spans="2:6" ht="15" x14ac:dyDescent="0.25">
      <c r="B586" s="8" t="s">
        <v>93</v>
      </c>
      <c r="C586" s="8" t="s">
        <v>39</v>
      </c>
      <c r="D586" t="s">
        <v>32</v>
      </c>
      <c r="E586" s="4">
        <v>68857.080000000016</v>
      </c>
      <c r="F586" s="4">
        <v>91476.630780000021</v>
      </c>
    </row>
    <row r="587" spans="2:6" ht="15" x14ac:dyDescent="0.25">
      <c r="B587" s="8" t="s">
        <v>94</v>
      </c>
      <c r="C587" s="8" t="s">
        <v>33</v>
      </c>
      <c r="D587" t="s">
        <v>30</v>
      </c>
      <c r="E587" s="4">
        <v>1203055</v>
      </c>
      <c r="F587" s="4">
        <v>175891.45322</v>
      </c>
    </row>
    <row r="588" spans="2:6" ht="15" x14ac:dyDescent="0.25">
      <c r="B588" s="8" t="s">
        <v>94</v>
      </c>
      <c r="C588" s="8" t="s">
        <v>33</v>
      </c>
      <c r="D588" t="s">
        <v>31</v>
      </c>
      <c r="E588" s="4">
        <v>4393143</v>
      </c>
      <c r="F588" s="4">
        <v>642295.07917200006</v>
      </c>
    </row>
    <row r="589" spans="2:6" ht="15" x14ac:dyDescent="0.25">
      <c r="B589" s="8" t="s">
        <v>94</v>
      </c>
      <c r="C589" s="8" t="s">
        <v>33</v>
      </c>
      <c r="D589" t="s">
        <v>32</v>
      </c>
      <c r="E589" s="4">
        <v>1367972</v>
      </c>
      <c r="F589" s="4">
        <v>200002.97828800001</v>
      </c>
    </row>
    <row r="590" spans="2:6" ht="15" x14ac:dyDescent="0.25">
      <c r="B590" s="8" t="s">
        <v>94</v>
      </c>
      <c r="C590" s="8" t="s">
        <v>43</v>
      </c>
      <c r="D590" t="s">
        <v>30</v>
      </c>
      <c r="E590" s="4">
        <v>576192</v>
      </c>
      <c r="F590" s="4">
        <v>84241.575167999996</v>
      </c>
    </row>
    <row r="591" spans="2:6" ht="15" x14ac:dyDescent="0.25">
      <c r="B591" s="8" t="s">
        <v>94</v>
      </c>
      <c r="C591" s="8" t="s">
        <v>43</v>
      </c>
      <c r="D591" t="s">
        <v>31</v>
      </c>
      <c r="E591" s="4">
        <v>1996150</v>
      </c>
      <c r="F591" s="4">
        <v>291845.11460000003</v>
      </c>
    </row>
    <row r="592" spans="2:6" ht="15" x14ac:dyDescent="0.25">
      <c r="B592" s="8" t="s">
        <v>94</v>
      </c>
      <c r="C592" s="8" t="s">
        <v>43</v>
      </c>
      <c r="D592" t="s">
        <v>32</v>
      </c>
      <c r="E592" s="4">
        <v>896918</v>
      </c>
      <c r="F592" s="4">
        <v>131132.99927199999</v>
      </c>
    </row>
    <row r="593" spans="2:6" ht="15" x14ac:dyDescent="0.25">
      <c r="B593" s="8" t="s">
        <v>94</v>
      </c>
      <c r="C593" s="8" t="s">
        <v>37</v>
      </c>
      <c r="D593" t="s">
        <v>30</v>
      </c>
      <c r="E593" s="4">
        <v>341683</v>
      </c>
      <c r="F593" s="4">
        <v>49955.421331999998</v>
      </c>
    </row>
    <row r="594" spans="2:6" ht="15" x14ac:dyDescent="0.25">
      <c r="B594" s="8" t="s">
        <v>94</v>
      </c>
      <c r="C594" s="8" t="s">
        <v>37</v>
      </c>
      <c r="D594" t="s">
        <v>31</v>
      </c>
      <c r="E594" s="4">
        <v>904103</v>
      </c>
      <c r="F594" s="4">
        <v>132183.47501200001</v>
      </c>
    </row>
    <row r="595" spans="2:6" ht="15" x14ac:dyDescent="0.25">
      <c r="B595" s="8" t="s">
        <v>94</v>
      </c>
      <c r="C595" s="8" t="s">
        <v>37</v>
      </c>
      <c r="D595" t="s">
        <v>32</v>
      </c>
      <c r="E595" s="4">
        <v>637951</v>
      </c>
      <c r="F595" s="4">
        <v>93270.988003999999</v>
      </c>
    </row>
    <row r="596" spans="2:6" ht="15" x14ac:dyDescent="0.25">
      <c r="B596" s="8" t="s">
        <v>94</v>
      </c>
      <c r="C596" s="8" t="s">
        <v>35</v>
      </c>
      <c r="D596" t="s">
        <v>30</v>
      </c>
      <c r="E596" s="4">
        <v>802</v>
      </c>
      <c r="F596" s="4">
        <v>802</v>
      </c>
    </row>
    <row r="597" spans="2:6" ht="15" x14ac:dyDescent="0.25">
      <c r="B597" s="8" t="s">
        <v>94</v>
      </c>
      <c r="C597" s="8" t="s">
        <v>35</v>
      </c>
      <c r="D597" t="s">
        <v>31</v>
      </c>
      <c r="E597" s="4">
        <v>1984</v>
      </c>
      <c r="F597" s="4">
        <v>1984</v>
      </c>
    </row>
    <row r="598" spans="2:6" ht="15" x14ac:dyDescent="0.25">
      <c r="B598" s="8" t="s">
        <v>94</v>
      </c>
      <c r="C598" s="8" t="s">
        <v>35</v>
      </c>
      <c r="D598" t="s">
        <v>32</v>
      </c>
      <c r="E598" s="4">
        <v>1732</v>
      </c>
      <c r="F598" s="4">
        <v>1732</v>
      </c>
    </row>
    <row r="599" spans="2:6" ht="15" x14ac:dyDescent="0.25">
      <c r="B599" s="8" t="s">
        <v>94</v>
      </c>
      <c r="C599" s="8" t="s">
        <v>39</v>
      </c>
      <c r="D599" t="s">
        <v>30</v>
      </c>
      <c r="E599" s="4">
        <v>1150866.9029999999</v>
      </c>
      <c r="F599" s="4">
        <v>168261.34468621199</v>
      </c>
    </row>
    <row r="600" spans="2:6" ht="15" x14ac:dyDescent="0.25">
      <c r="B600" s="8" t="s">
        <v>94</v>
      </c>
      <c r="C600" s="8" t="s">
        <v>39</v>
      </c>
      <c r="D600" t="s">
        <v>31</v>
      </c>
      <c r="E600" s="4">
        <v>9212030.0969999991</v>
      </c>
      <c r="F600" s="4">
        <v>1346835.6483017879</v>
      </c>
    </row>
    <row r="601" spans="2:6" ht="15" x14ac:dyDescent="0.25">
      <c r="B601" s="8" t="s">
        <v>94</v>
      </c>
      <c r="C601" s="8" t="s">
        <v>39</v>
      </c>
      <c r="D601" t="s">
        <v>32</v>
      </c>
      <c r="E601" s="4">
        <v>1881416</v>
      </c>
      <c r="F601" s="4">
        <v>275070.544864</v>
      </c>
    </row>
    <row r="602" spans="2:6" ht="15" x14ac:dyDescent="0.25">
      <c r="B602" s="8" t="s">
        <v>95</v>
      </c>
      <c r="C602" s="8" t="s">
        <v>33</v>
      </c>
      <c r="D602" t="s">
        <v>30</v>
      </c>
      <c r="E602" s="4">
        <v>856086.35800000001</v>
      </c>
      <c r="F602" s="4">
        <v>391465.177181734</v>
      </c>
    </row>
    <row r="603" spans="2:6" ht="15" x14ac:dyDescent="0.25">
      <c r="B603" s="8" t="s">
        <v>95</v>
      </c>
      <c r="C603" s="8" t="s">
        <v>33</v>
      </c>
      <c r="D603" t="s">
        <v>31</v>
      </c>
      <c r="E603" s="4">
        <v>1800161.0939999996</v>
      </c>
      <c r="F603" s="4">
        <v>823165.06393666181</v>
      </c>
    </row>
    <row r="604" spans="2:6" ht="15" x14ac:dyDescent="0.25">
      <c r="B604" s="8" t="s">
        <v>95</v>
      </c>
      <c r="C604" s="8" t="s">
        <v>33</v>
      </c>
      <c r="D604" t="s">
        <v>32</v>
      </c>
      <c r="E604" s="4">
        <v>611882.39</v>
      </c>
      <c r="F604" s="4">
        <v>279797.29612247</v>
      </c>
    </row>
    <row r="605" spans="2:6" ht="15" x14ac:dyDescent="0.25">
      <c r="B605" s="8" t="s">
        <v>95</v>
      </c>
      <c r="C605" s="8" t="s">
        <v>43</v>
      </c>
      <c r="D605" t="s">
        <v>30</v>
      </c>
      <c r="E605" s="4">
        <v>381470.73100000003</v>
      </c>
      <c r="F605" s="4">
        <v>174436.26557656302</v>
      </c>
    </row>
    <row r="606" spans="2:6" ht="15" x14ac:dyDescent="0.25">
      <c r="B606" s="8" t="s">
        <v>95</v>
      </c>
      <c r="C606" s="8" t="s">
        <v>43</v>
      </c>
      <c r="D606" t="s">
        <v>31</v>
      </c>
      <c r="E606" s="4">
        <v>764318.91099999985</v>
      </c>
      <c r="F606" s="4">
        <v>349502.40138970292</v>
      </c>
    </row>
    <row r="607" spans="2:6" ht="15" x14ac:dyDescent="0.25">
      <c r="B607" s="8" t="s">
        <v>95</v>
      </c>
      <c r="C607" s="8" t="s">
        <v>43</v>
      </c>
      <c r="D607" t="s">
        <v>32</v>
      </c>
      <c r="E607" s="4">
        <v>408903.49599999993</v>
      </c>
      <c r="F607" s="4">
        <v>186980.52832640795</v>
      </c>
    </row>
    <row r="608" spans="2:6" ht="15" x14ac:dyDescent="0.25">
      <c r="B608" s="8" t="s">
        <v>95</v>
      </c>
      <c r="C608" s="8" t="s">
        <v>37</v>
      </c>
      <c r="D608" t="s">
        <v>30</v>
      </c>
      <c r="E608" s="4">
        <v>86730.802999999985</v>
      </c>
      <c r="F608" s="4">
        <v>39659.654480218989</v>
      </c>
    </row>
    <row r="609" spans="2:6" ht="15" x14ac:dyDescent="0.25">
      <c r="B609" s="8" t="s">
        <v>95</v>
      </c>
      <c r="C609" s="8" t="s">
        <v>37</v>
      </c>
      <c r="D609" t="s">
        <v>31</v>
      </c>
      <c r="E609" s="4">
        <v>168700.41000000003</v>
      </c>
      <c r="F609" s="4">
        <v>77142.142581930006</v>
      </c>
    </row>
    <row r="610" spans="2:6" ht="15" x14ac:dyDescent="0.25">
      <c r="B610" s="8" t="s">
        <v>95</v>
      </c>
      <c r="C610" s="8" t="s">
        <v>37</v>
      </c>
      <c r="D610" t="s">
        <v>32</v>
      </c>
      <c r="E610" s="4">
        <v>162391.29800000001</v>
      </c>
      <c r="F610" s="4">
        <v>74257.156010353996</v>
      </c>
    </row>
    <row r="611" spans="2:6" ht="15" x14ac:dyDescent="0.25">
      <c r="B611" s="8" t="s">
        <v>95</v>
      </c>
      <c r="C611" s="8" t="s">
        <v>35</v>
      </c>
      <c r="D611" t="s">
        <v>30</v>
      </c>
      <c r="E611" s="4">
        <v>3426.63</v>
      </c>
      <c r="F611" s="4">
        <v>3426.63</v>
      </c>
    </row>
    <row r="612" spans="2:6" ht="15" x14ac:dyDescent="0.25">
      <c r="B612" s="8" t="s">
        <v>95</v>
      </c>
      <c r="C612" s="8" t="s">
        <v>35</v>
      </c>
      <c r="D612" t="s">
        <v>31</v>
      </c>
      <c r="E612" s="4">
        <v>9492.2100000000009</v>
      </c>
      <c r="F612" s="4">
        <v>9492.2100000000009</v>
      </c>
    </row>
    <row r="613" spans="2:6" ht="15" x14ac:dyDescent="0.25">
      <c r="B613" s="8" t="s">
        <v>95</v>
      </c>
      <c r="C613" s="8" t="s">
        <v>35</v>
      </c>
      <c r="D613" t="s">
        <v>32</v>
      </c>
      <c r="E613" s="4">
        <v>7129.8259999999991</v>
      </c>
      <c r="F613" s="4">
        <v>7129.8259999999991</v>
      </c>
    </row>
    <row r="614" spans="2:6" ht="15" x14ac:dyDescent="0.25">
      <c r="B614" s="8" t="s">
        <v>95</v>
      </c>
      <c r="C614" s="8" t="s">
        <v>39</v>
      </c>
      <c r="D614" t="s">
        <v>30</v>
      </c>
      <c r="E614" s="4">
        <v>881981.28099999996</v>
      </c>
      <c r="F614" s="4">
        <v>403306.22630671295</v>
      </c>
    </row>
    <row r="615" spans="2:6" ht="15" x14ac:dyDescent="0.25">
      <c r="B615" s="8" t="s">
        <v>95</v>
      </c>
      <c r="C615" s="8" t="s">
        <v>39</v>
      </c>
      <c r="D615" t="s">
        <v>31</v>
      </c>
      <c r="E615" s="4">
        <v>2265293.2529999996</v>
      </c>
      <c r="F615" s="4">
        <v>1035857.4416790687</v>
      </c>
    </row>
    <row r="616" spans="2:6" ht="15" x14ac:dyDescent="0.25">
      <c r="B616" s="8" t="s">
        <v>95</v>
      </c>
      <c r="C616" s="8" t="s">
        <v>39</v>
      </c>
      <c r="D616" t="s">
        <v>32</v>
      </c>
      <c r="E616" s="4">
        <v>703940.0340000001</v>
      </c>
      <c r="F616" s="4">
        <v>321892.77116728202</v>
      </c>
    </row>
    <row r="617" spans="2:6" ht="15" x14ac:dyDescent="0.25">
      <c r="B617" s="8" t="s">
        <v>168</v>
      </c>
      <c r="C617" s="8" t="s">
        <v>33</v>
      </c>
      <c r="D617" t="s">
        <v>30</v>
      </c>
      <c r="E617" s="4">
        <v>0</v>
      </c>
      <c r="F617" s="4">
        <v>0</v>
      </c>
    </row>
    <row r="618" spans="2:6" ht="15" x14ac:dyDescent="0.25">
      <c r="B618" s="8" t="s">
        <v>168</v>
      </c>
      <c r="C618" s="8" t="s">
        <v>33</v>
      </c>
      <c r="D618" t="s">
        <v>31</v>
      </c>
      <c r="E618" s="4">
        <v>0</v>
      </c>
      <c r="F618" s="4">
        <v>0</v>
      </c>
    </row>
    <row r="619" spans="2:6" ht="15" x14ac:dyDescent="0.25">
      <c r="B619" s="8" t="s">
        <v>168</v>
      </c>
      <c r="C619" s="8" t="s">
        <v>33</v>
      </c>
      <c r="D619" t="s">
        <v>32</v>
      </c>
      <c r="E619" s="4">
        <v>0</v>
      </c>
      <c r="F619" s="4">
        <v>0</v>
      </c>
    </row>
    <row r="620" spans="2:6" ht="15" x14ac:dyDescent="0.25">
      <c r="B620" s="8" t="s">
        <v>168</v>
      </c>
      <c r="C620" s="8" t="s">
        <v>43</v>
      </c>
      <c r="D620" t="s">
        <v>30</v>
      </c>
      <c r="E620" s="4">
        <v>0</v>
      </c>
      <c r="F620" s="4">
        <v>0</v>
      </c>
    </row>
    <row r="621" spans="2:6" ht="15" x14ac:dyDescent="0.25">
      <c r="B621" s="8" t="s">
        <v>168</v>
      </c>
      <c r="C621" s="8" t="s">
        <v>43</v>
      </c>
      <c r="D621" t="s">
        <v>31</v>
      </c>
      <c r="E621" s="4">
        <v>0</v>
      </c>
      <c r="F621" s="4">
        <v>0</v>
      </c>
    </row>
    <row r="622" spans="2:6" ht="15" x14ac:dyDescent="0.25">
      <c r="B622" s="8" t="s">
        <v>168</v>
      </c>
      <c r="C622" s="8" t="s">
        <v>43</v>
      </c>
      <c r="D622" t="s">
        <v>32</v>
      </c>
      <c r="E622" s="4">
        <v>0</v>
      </c>
      <c r="F622" s="4">
        <v>0</v>
      </c>
    </row>
    <row r="623" spans="2:6" ht="15" x14ac:dyDescent="0.25">
      <c r="B623" s="8" t="s">
        <v>168</v>
      </c>
      <c r="C623" s="8" t="s">
        <v>37</v>
      </c>
      <c r="D623" t="s">
        <v>30</v>
      </c>
      <c r="E623" s="4">
        <v>0</v>
      </c>
      <c r="F623" s="4">
        <v>0</v>
      </c>
    </row>
    <row r="624" spans="2:6" ht="15" x14ac:dyDescent="0.25">
      <c r="B624" s="8" t="s">
        <v>168</v>
      </c>
      <c r="C624" s="8" t="s">
        <v>37</v>
      </c>
      <c r="D624" t="s">
        <v>31</v>
      </c>
      <c r="E624" s="4">
        <v>0</v>
      </c>
      <c r="F624" s="4">
        <v>0</v>
      </c>
    </row>
    <row r="625" spans="2:6" ht="15" x14ac:dyDescent="0.25">
      <c r="B625" s="8" t="s">
        <v>168</v>
      </c>
      <c r="C625" s="8" t="s">
        <v>37</v>
      </c>
      <c r="D625" t="s">
        <v>32</v>
      </c>
      <c r="E625" s="4">
        <v>0</v>
      </c>
      <c r="F625" s="4">
        <v>0</v>
      </c>
    </row>
    <row r="626" spans="2:6" ht="15" x14ac:dyDescent="0.25">
      <c r="B626" s="8" t="s">
        <v>168</v>
      </c>
      <c r="C626" s="8" t="s">
        <v>35</v>
      </c>
      <c r="D626" t="s">
        <v>30</v>
      </c>
      <c r="E626" s="4">
        <v>0</v>
      </c>
      <c r="F626" s="4">
        <v>0</v>
      </c>
    </row>
    <row r="627" spans="2:6" ht="15" x14ac:dyDescent="0.25">
      <c r="B627" s="8" t="s">
        <v>168</v>
      </c>
      <c r="C627" s="8" t="s">
        <v>35</v>
      </c>
      <c r="D627" t="s">
        <v>31</v>
      </c>
      <c r="E627" s="4">
        <v>0</v>
      </c>
      <c r="F627" s="4">
        <v>0</v>
      </c>
    </row>
    <row r="628" spans="2:6" ht="15" x14ac:dyDescent="0.25">
      <c r="B628" s="8" t="s">
        <v>168</v>
      </c>
      <c r="C628" s="8" t="s">
        <v>35</v>
      </c>
      <c r="D628" t="s">
        <v>32</v>
      </c>
      <c r="E628" s="4">
        <v>0</v>
      </c>
      <c r="F628" s="4">
        <v>0</v>
      </c>
    </row>
    <row r="629" spans="2:6" ht="15" x14ac:dyDescent="0.25">
      <c r="B629" s="8" t="s">
        <v>168</v>
      </c>
      <c r="C629" s="8" t="s">
        <v>39</v>
      </c>
      <c r="D629" t="s">
        <v>30</v>
      </c>
      <c r="E629" s="4">
        <v>0</v>
      </c>
      <c r="F629" s="4">
        <v>0</v>
      </c>
    </row>
    <row r="630" spans="2:6" ht="15" x14ac:dyDescent="0.25">
      <c r="B630" s="8" t="s">
        <v>168</v>
      </c>
      <c r="C630" s="8" t="s">
        <v>39</v>
      </c>
      <c r="D630" t="s">
        <v>31</v>
      </c>
      <c r="E630" s="4">
        <v>0</v>
      </c>
      <c r="F630" s="4">
        <v>0</v>
      </c>
    </row>
    <row r="631" spans="2:6" ht="15" x14ac:dyDescent="0.25">
      <c r="B631" s="8" t="s">
        <v>168</v>
      </c>
      <c r="C631" s="8" t="s">
        <v>39</v>
      </c>
      <c r="D631" t="s">
        <v>32</v>
      </c>
      <c r="E631" s="4">
        <v>0</v>
      </c>
      <c r="F631" s="4">
        <v>0</v>
      </c>
    </row>
    <row r="632" spans="2:6" ht="15" x14ac:dyDescent="0.25">
      <c r="B632" s="8" t="s">
        <v>96</v>
      </c>
      <c r="C632" s="8" t="s">
        <v>33</v>
      </c>
      <c r="D632" t="s">
        <v>30</v>
      </c>
      <c r="E632" s="4">
        <v>6077962.9859999986</v>
      </c>
      <c r="F632" s="4">
        <v>6077962.9859999986</v>
      </c>
    </row>
    <row r="633" spans="2:6" ht="15" x14ac:dyDescent="0.25">
      <c r="B633" s="8" t="s">
        <v>96</v>
      </c>
      <c r="C633" s="8" t="s">
        <v>33</v>
      </c>
      <c r="D633" t="s">
        <v>31</v>
      </c>
      <c r="E633" s="4">
        <v>12796973.002999999</v>
      </c>
      <c r="F633" s="4">
        <v>12796973.002999999</v>
      </c>
    </row>
    <row r="634" spans="2:6" ht="15" x14ac:dyDescent="0.25">
      <c r="B634" s="8" t="s">
        <v>96</v>
      </c>
      <c r="C634" s="8" t="s">
        <v>33</v>
      </c>
      <c r="D634" t="s">
        <v>32</v>
      </c>
      <c r="E634" s="4">
        <v>12096087.006000001</v>
      </c>
      <c r="F634" s="4">
        <v>12096087.006000001</v>
      </c>
    </row>
    <row r="635" spans="2:6" ht="15" x14ac:dyDescent="0.25">
      <c r="B635" s="8" t="s">
        <v>96</v>
      </c>
      <c r="C635" s="8" t="s">
        <v>43</v>
      </c>
      <c r="D635" t="s">
        <v>30</v>
      </c>
      <c r="E635" s="4">
        <v>3235459.9889999996</v>
      </c>
      <c r="F635" s="4">
        <v>3235459.9889999996</v>
      </c>
    </row>
    <row r="636" spans="2:6" ht="15" x14ac:dyDescent="0.25">
      <c r="B636" s="8" t="s">
        <v>96</v>
      </c>
      <c r="C636" s="8" t="s">
        <v>43</v>
      </c>
      <c r="D636" t="s">
        <v>31</v>
      </c>
      <c r="E636" s="4">
        <v>6291604.0069999993</v>
      </c>
      <c r="F636" s="4">
        <v>6291604.0069999993</v>
      </c>
    </row>
    <row r="637" spans="2:6" ht="15" x14ac:dyDescent="0.25">
      <c r="B637" s="8" t="s">
        <v>96</v>
      </c>
      <c r="C637" s="8" t="s">
        <v>43</v>
      </c>
      <c r="D637" t="s">
        <v>32</v>
      </c>
      <c r="E637" s="4">
        <v>7821006.0020000003</v>
      </c>
      <c r="F637" s="4">
        <v>7821006.0020000003</v>
      </c>
    </row>
    <row r="638" spans="2:6" ht="15" x14ac:dyDescent="0.25">
      <c r="B638" s="8" t="s">
        <v>96</v>
      </c>
      <c r="C638" s="8" t="s">
        <v>37</v>
      </c>
      <c r="D638" t="s">
        <v>30</v>
      </c>
      <c r="E638" s="4">
        <v>1839136.9979999999</v>
      </c>
      <c r="F638" s="4">
        <v>1839136.9979999999</v>
      </c>
    </row>
    <row r="639" spans="2:6" ht="15" x14ac:dyDescent="0.25">
      <c r="B639" s="8" t="s">
        <v>96</v>
      </c>
      <c r="C639" s="8" t="s">
        <v>37</v>
      </c>
      <c r="D639" t="s">
        <v>31</v>
      </c>
      <c r="E639" s="4">
        <v>3074513</v>
      </c>
      <c r="F639" s="4">
        <v>3074513</v>
      </c>
    </row>
    <row r="640" spans="2:6" ht="15" x14ac:dyDescent="0.25">
      <c r="B640" s="8" t="s">
        <v>96</v>
      </c>
      <c r="C640" s="8" t="s">
        <v>37</v>
      </c>
      <c r="D640" t="s">
        <v>32</v>
      </c>
      <c r="E640" s="4">
        <v>4344714.9960000003</v>
      </c>
      <c r="F640" s="4">
        <v>4344714.9960000003</v>
      </c>
    </row>
    <row r="641" spans="2:6" ht="15" x14ac:dyDescent="0.25">
      <c r="B641" s="8" t="s">
        <v>96</v>
      </c>
      <c r="C641" s="8" t="s">
        <v>35</v>
      </c>
      <c r="D641" t="s">
        <v>30</v>
      </c>
      <c r="E641" s="4">
        <v>28080.108</v>
      </c>
      <c r="F641" s="4">
        <v>28080.108</v>
      </c>
    </row>
    <row r="642" spans="2:6" ht="15" x14ac:dyDescent="0.25">
      <c r="B642" s="8" t="s">
        <v>96</v>
      </c>
      <c r="C642" s="8" t="s">
        <v>35</v>
      </c>
      <c r="D642" t="s">
        <v>31</v>
      </c>
      <c r="E642" s="4">
        <v>34652.966</v>
      </c>
      <c r="F642" s="4">
        <v>34652.966</v>
      </c>
    </row>
    <row r="643" spans="2:6" ht="15" x14ac:dyDescent="0.25">
      <c r="B643" s="8" t="s">
        <v>96</v>
      </c>
      <c r="C643" s="8" t="s">
        <v>35</v>
      </c>
      <c r="D643" t="s">
        <v>32</v>
      </c>
      <c r="E643" s="4">
        <v>83217.791999999987</v>
      </c>
      <c r="F643" s="4">
        <v>83217.791999999987</v>
      </c>
    </row>
    <row r="644" spans="2:6" ht="15" x14ac:dyDescent="0.25">
      <c r="B644" s="8" t="s">
        <v>96</v>
      </c>
      <c r="C644" s="8" t="s">
        <v>39</v>
      </c>
      <c r="D644" t="s">
        <v>30</v>
      </c>
      <c r="E644" s="4">
        <v>4888982.0010000002</v>
      </c>
      <c r="F644" s="4">
        <v>4888982.0010000002</v>
      </c>
    </row>
    <row r="645" spans="2:6" ht="15" x14ac:dyDescent="0.25">
      <c r="B645" s="8" t="s">
        <v>96</v>
      </c>
      <c r="C645" s="8" t="s">
        <v>39</v>
      </c>
      <c r="D645" t="s">
        <v>31</v>
      </c>
      <c r="E645" s="4">
        <v>10471708.038000001</v>
      </c>
      <c r="F645" s="4">
        <v>10471708.038000001</v>
      </c>
    </row>
    <row r="646" spans="2:6" ht="15" x14ac:dyDescent="0.25">
      <c r="B646" s="8" t="s">
        <v>96</v>
      </c>
      <c r="C646" s="8" t="s">
        <v>39</v>
      </c>
      <c r="D646" t="s">
        <v>32</v>
      </c>
      <c r="E646" s="4">
        <v>38186331.006999992</v>
      </c>
      <c r="F646" s="4">
        <v>38186331.006999992</v>
      </c>
    </row>
    <row r="647" spans="2:6" x14ac:dyDescent="0.2">
      <c r="B647" s="2" t="s">
        <v>172</v>
      </c>
      <c r="C647" t="s">
        <v>33</v>
      </c>
      <c r="D647" t="s">
        <v>30</v>
      </c>
      <c r="E647" s="7"/>
      <c r="F647" s="7">
        <v>24183183.452929333</v>
      </c>
    </row>
    <row r="648" spans="2:6" x14ac:dyDescent="0.2">
      <c r="B648" s="2" t="s">
        <v>172</v>
      </c>
      <c r="C648" t="s">
        <v>33</v>
      </c>
      <c r="D648" t="s">
        <v>31</v>
      </c>
      <c r="E648" s="7"/>
      <c r="F648" s="7">
        <v>19478100.79917486</v>
      </c>
    </row>
    <row r="649" spans="2:6" x14ac:dyDescent="0.2">
      <c r="B649" s="2" t="s">
        <v>172</v>
      </c>
      <c r="C649" t="s">
        <v>33</v>
      </c>
      <c r="D649" t="s">
        <v>32</v>
      </c>
      <c r="E649" s="7"/>
      <c r="F649" s="7">
        <v>5996631.2212513722</v>
      </c>
    </row>
    <row r="650" spans="2:6" x14ac:dyDescent="0.2">
      <c r="B650" s="2" t="s">
        <v>172</v>
      </c>
      <c r="C650" t="s">
        <v>43</v>
      </c>
      <c r="D650" t="s">
        <v>30</v>
      </c>
      <c r="E650" s="7"/>
      <c r="F650" s="7">
        <v>8218394.5730239181</v>
      </c>
    </row>
    <row r="651" spans="2:6" x14ac:dyDescent="0.2">
      <c r="B651" s="2" t="s">
        <v>172</v>
      </c>
      <c r="C651" t="s">
        <v>43</v>
      </c>
      <c r="D651" t="s">
        <v>31</v>
      </c>
      <c r="E651" s="7"/>
      <c r="F651" s="7">
        <v>7501224.2279602066</v>
      </c>
    </row>
    <row r="652" spans="2:6" x14ac:dyDescent="0.2">
      <c r="B652" s="2" t="s">
        <v>172</v>
      </c>
      <c r="C652" t="s">
        <v>43</v>
      </c>
      <c r="D652" t="s">
        <v>32</v>
      </c>
      <c r="E652" s="7"/>
      <c r="F652" s="7">
        <v>3546795.9591938499</v>
      </c>
    </row>
    <row r="653" spans="2:6" x14ac:dyDescent="0.2">
      <c r="B653" s="2" t="s">
        <v>172</v>
      </c>
      <c r="C653" t="s">
        <v>37</v>
      </c>
      <c r="D653" t="s">
        <v>30</v>
      </c>
      <c r="E653" s="7"/>
      <c r="F653" s="7">
        <v>3917901.0141168311</v>
      </c>
    </row>
    <row r="654" spans="2:6" x14ac:dyDescent="0.2">
      <c r="B654" s="2" t="s">
        <v>172</v>
      </c>
      <c r="C654" t="s">
        <v>37</v>
      </c>
      <c r="D654" t="s">
        <v>31</v>
      </c>
      <c r="E654" s="7"/>
      <c r="F654" s="7">
        <v>2934550.0001078211</v>
      </c>
    </row>
    <row r="655" spans="2:6" x14ac:dyDescent="0.2">
      <c r="B655" s="2" t="s">
        <v>172</v>
      </c>
      <c r="C655" t="s">
        <v>37</v>
      </c>
      <c r="D655" t="s">
        <v>32</v>
      </c>
      <c r="E655" s="7"/>
      <c r="F655" s="7">
        <v>2041360.3333768875</v>
      </c>
    </row>
    <row r="656" spans="2:6" x14ac:dyDescent="0.2">
      <c r="B656" s="2" t="s">
        <v>172</v>
      </c>
      <c r="C656" t="s">
        <v>35</v>
      </c>
      <c r="D656" t="s">
        <v>30</v>
      </c>
      <c r="E656" s="7"/>
      <c r="F656" s="7">
        <v>81019.593000000008</v>
      </c>
    </row>
    <row r="657" spans="2:6" x14ac:dyDescent="0.2">
      <c r="B657" s="2" t="s">
        <v>172</v>
      </c>
      <c r="C657" t="s">
        <v>35</v>
      </c>
      <c r="D657" t="s">
        <v>31</v>
      </c>
      <c r="E657" s="7"/>
      <c r="F657" s="7">
        <v>355624.91800000001</v>
      </c>
    </row>
    <row r="658" spans="2:6" x14ac:dyDescent="0.2">
      <c r="B658" s="2" t="s">
        <v>172</v>
      </c>
      <c r="C658" t="s">
        <v>35</v>
      </c>
      <c r="D658" t="s">
        <v>32</v>
      </c>
      <c r="E658" s="7"/>
      <c r="F658" s="7">
        <v>164892.54300000001</v>
      </c>
    </row>
    <row r="659" spans="2:6" x14ac:dyDescent="0.2">
      <c r="B659" s="2" t="s">
        <v>172</v>
      </c>
      <c r="C659" t="s">
        <v>39</v>
      </c>
      <c r="D659" t="s">
        <v>30</v>
      </c>
      <c r="E659" s="7"/>
      <c r="F659" s="7">
        <v>20197639.908350799</v>
      </c>
    </row>
    <row r="660" spans="2:6" x14ac:dyDescent="0.2">
      <c r="B660" s="2" t="s">
        <v>172</v>
      </c>
      <c r="C660" t="s">
        <v>39</v>
      </c>
      <c r="D660" t="s">
        <v>31</v>
      </c>
      <c r="E660" s="7"/>
      <c r="F660" s="7">
        <v>27201877.604909111</v>
      </c>
    </row>
    <row r="661" spans="2:6" x14ac:dyDescent="0.2">
      <c r="B661" s="2" t="s">
        <v>172</v>
      </c>
      <c r="C661" t="s">
        <v>39</v>
      </c>
      <c r="D661" t="s">
        <v>32</v>
      </c>
      <c r="E661" s="7"/>
      <c r="F661" s="7">
        <v>12462573.531119067</v>
      </c>
    </row>
    <row r="662" spans="2:6" ht="15" x14ac:dyDescent="0.25">
      <c r="B662" s="2" t="s">
        <v>102</v>
      </c>
      <c r="C662" s="8" t="s">
        <v>33</v>
      </c>
      <c r="D662" t="s">
        <v>30</v>
      </c>
      <c r="E662" s="7"/>
      <c r="F662" s="7">
        <v>14551603.571954653</v>
      </c>
    </row>
    <row r="663" spans="2:6" ht="15" x14ac:dyDescent="0.25">
      <c r="B663" s="2" t="s">
        <v>102</v>
      </c>
      <c r="C663" s="8" t="s">
        <v>33</v>
      </c>
      <c r="D663" t="s">
        <v>31</v>
      </c>
      <c r="E663" s="7"/>
      <c r="F663" s="7">
        <v>26647986.264147718</v>
      </c>
    </row>
    <row r="664" spans="2:6" ht="15" x14ac:dyDescent="0.25">
      <c r="B664" s="2" t="s">
        <v>102</v>
      </c>
      <c r="C664" s="8" t="s">
        <v>33</v>
      </c>
      <c r="D664" t="s">
        <v>32</v>
      </c>
      <c r="E664" s="7"/>
      <c r="F664" s="7">
        <v>23138087.473038938</v>
      </c>
    </row>
    <row r="665" spans="2:6" ht="15" x14ac:dyDescent="0.25">
      <c r="B665" s="2" t="s">
        <v>102</v>
      </c>
      <c r="C665" s="8" t="s">
        <v>43</v>
      </c>
      <c r="D665" t="s">
        <v>30</v>
      </c>
      <c r="E665" s="7"/>
      <c r="F665" s="7">
        <v>6863453.0461999467</v>
      </c>
    </row>
    <row r="666" spans="2:6" ht="15" x14ac:dyDescent="0.25">
      <c r="B666" s="2" t="s">
        <v>102</v>
      </c>
      <c r="C666" s="8" t="s">
        <v>43</v>
      </c>
      <c r="D666" t="s">
        <v>31</v>
      </c>
      <c r="E666" s="7"/>
      <c r="F666" s="7">
        <v>12073345.968216805</v>
      </c>
    </row>
    <row r="667" spans="2:6" ht="15" x14ac:dyDescent="0.25">
      <c r="B667" s="2" t="s">
        <v>102</v>
      </c>
      <c r="C667" s="8" t="s">
        <v>43</v>
      </c>
      <c r="D667" t="s">
        <v>32</v>
      </c>
      <c r="E667" s="7"/>
      <c r="F667" s="7">
        <v>15138601.00108891</v>
      </c>
    </row>
    <row r="668" spans="2:6" ht="15" x14ac:dyDescent="0.25">
      <c r="B668" s="2" t="s">
        <v>102</v>
      </c>
      <c r="C668" s="8" t="s">
        <v>37</v>
      </c>
      <c r="D668" t="s">
        <v>30</v>
      </c>
      <c r="E668" s="7"/>
      <c r="F668" s="7">
        <v>3790205.3294979772</v>
      </c>
    </row>
    <row r="669" spans="2:6" ht="15" x14ac:dyDescent="0.25">
      <c r="B669" s="2" t="s">
        <v>102</v>
      </c>
      <c r="C669" s="8" t="s">
        <v>37</v>
      </c>
      <c r="D669" t="s">
        <v>31</v>
      </c>
      <c r="E669" s="7"/>
      <c r="F669" s="7">
        <v>6429228.1539936662</v>
      </c>
    </row>
    <row r="670" spans="2:6" ht="15" x14ac:dyDescent="0.25">
      <c r="B670" s="2" t="s">
        <v>102</v>
      </c>
      <c r="C670" s="8" t="s">
        <v>37</v>
      </c>
      <c r="D670" t="s">
        <v>32</v>
      </c>
      <c r="E670" s="7"/>
      <c r="F670" s="7">
        <v>8059087.0903661903</v>
      </c>
    </row>
    <row r="671" spans="2:6" ht="15" x14ac:dyDescent="0.25">
      <c r="B671" s="2" t="s">
        <v>102</v>
      </c>
      <c r="C671" s="8" t="s">
        <v>35</v>
      </c>
      <c r="D671" t="s">
        <v>30</v>
      </c>
      <c r="E671" s="7"/>
      <c r="F671" s="7">
        <v>66396.823691600002</v>
      </c>
    </row>
    <row r="672" spans="2:6" ht="15" x14ac:dyDescent="0.25">
      <c r="B672" s="2" t="s">
        <v>102</v>
      </c>
      <c r="C672" s="8" t="s">
        <v>35</v>
      </c>
      <c r="D672" t="s">
        <v>31</v>
      </c>
      <c r="E672" s="7"/>
      <c r="F672" s="7">
        <v>87792.121000000014</v>
      </c>
    </row>
    <row r="673" spans="2:6" ht="15" x14ac:dyDescent="0.25">
      <c r="B673" s="2" t="s">
        <v>102</v>
      </c>
      <c r="C673" s="8" t="s">
        <v>35</v>
      </c>
      <c r="D673" t="s">
        <v>32</v>
      </c>
      <c r="E673" s="7"/>
      <c r="F673" s="7">
        <v>169256.84699999998</v>
      </c>
    </row>
    <row r="674" spans="2:6" ht="15" x14ac:dyDescent="0.25">
      <c r="B674" s="2" t="s">
        <v>102</v>
      </c>
      <c r="C674" s="8" t="s">
        <v>39</v>
      </c>
      <c r="D674" t="s">
        <v>30</v>
      </c>
      <c r="E674" s="7"/>
      <c r="F674" s="7">
        <v>14721758.369646128</v>
      </c>
    </row>
    <row r="675" spans="2:6" ht="15" x14ac:dyDescent="0.25">
      <c r="B675" s="2" t="s">
        <v>102</v>
      </c>
      <c r="C675" s="8" t="s">
        <v>39</v>
      </c>
      <c r="D675" t="s">
        <v>31</v>
      </c>
      <c r="E675" s="7"/>
      <c r="F675" s="7">
        <v>20238627.970777992</v>
      </c>
    </row>
    <row r="676" spans="2:6" ht="15" x14ac:dyDescent="0.25">
      <c r="B676" s="2" t="s">
        <v>102</v>
      </c>
      <c r="C676" s="8" t="s">
        <v>39</v>
      </c>
      <c r="D676" t="s">
        <v>32</v>
      </c>
      <c r="E676" s="7"/>
      <c r="F676" s="7">
        <v>73244385.141384706</v>
      </c>
    </row>
    <row r="677" spans="2:6" x14ac:dyDescent="0.2">
      <c r="B677" s="2" t="s">
        <v>175</v>
      </c>
      <c r="C677" t="s">
        <v>33</v>
      </c>
      <c r="D677" t="s">
        <v>30</v>
      </c>
      <c r="E677" s="7"/>
      <c r="F677" s="7">
        <v>1465156.861825</v>
      </c>
    </row>
    <row r="678" spans="2:6" x14ac:dyDescent="0.2">
      <c r="B678" s="2" t="s">
        <v>175</v>
      </c>
      <c r="C678" t="s">
        <v>33</v>
      </c>
      <c r="D678" t="s">
        <v>31</v>
      </c>
      <c r="E678" s="7"/>
      <c r="F678" s="7">
        <v>4040252.8333729999</v>
      </c>
    </row>
    <row r="679" spans="2:6" x14ac:dyDescent="0.2">
      <c r="B679" s="2" t="s">
        <v>175</v>
      </c>
      <c r="C679" t="s">
        <v>33</v>
      </c>
      <c r="D679" t="s">
        <v>32</v>
      </c>
      <c r="E679" s="7"/>
      <c r="F679" s="7">
        <v>1789108.0391990002</v>
      </c>
    </row>
    <row r="680" spans="2:6" x14ac:dyDescent="0.2">
      <c r="B680" s="2" t="s">
        <v>175</v>
      </c>
      <c r="C680" t="s">
        <v>43</v>
      </c>
      <c r="D680" t="s">
        <v>30</v>
      </c>
      <c r="E680" s="7"/>
      <c r="F680" s="7">
        <v>690829.20108299993</v>
      </c>
    </row>
    <row r="681" spans="2:6" x14ac:dyDescent="0.2">
      <c r="B681" s="2" t="s">
        <v>175</v>
      </c>
      <c r="C681" t="s">
        <v>43</v>
      </c>
      <c r="D681" t="s">
        <v>31</v>
      </c>
      <c r="E681" s="7"/>
      <c r="F681" s="7">
        <v>1588186.9288920001</v>
      </c>
    </row>
    <row r="682" spans="2:6" x14ac:dyDescent="0.2">
      <c r="B682" s="2" t="s">
        <v>175</v>
      </c>
      <c r="C682" t="s">
        <v>43</v>
      </c>
      <c r="D682" t="s">
        <v>32</v>
      </c>
      <c r="E682" s="7"/>
      <c r="F682" s="7">
        <v>1156414.509507</v>
      </c>
    </row>
    <row r="683" spans="2:6" x14ac:dyDescent="0.2">
      <c r="B683" s="2" t="s">
        <v>175</v>
      </c>
      <c r="C683" t="s">
        <v>37</v>
      </c>
      <c r="D683" t="s">
        <v>30</v>
      </c>
      <c r="E683" s="7"/>
      <c r="F683" s="7">
        <v>370983.475905</v>
      </c>
    </row>
    <row r="684" spans="2:6" x14ac:dyDescent="0.2">
      <c r="B684" s="2" t="s">
        <v>175</v>
      </c>
      <c r="C684" t="s">
        <v>37</v>
      </c>
      <c r="D684" t="s">
        <v>31</v>
      </c>
      <c r="E684" s="7"/>
      <c r="F684" s="7">
        <v>773388.30265100009</v>
      </c>
    </row>
    <row r="685" spans="2:6" x14ac:dyDescent="0.2">
      <c r="B685" s="2" t="s">
        <v>175</v>
      </c>
      <c r="C685" t="s">
        <v>37</v>
      </c>
      <c r="D685" t="s">
        <v>32</v>
      </c>
      <c r="E685" s="7"/>
      <c r="F685" s="7">
        <v>722880.70319399994</v>
      </c>
    </row>
    <row r="686" spans="2:6" x14ac:dyDescent="0.2">
      <c r="B686" s="2" t="s">
        <v>175</v>
      </c>
      <c r="C686" t="s">
        <v>35</v>
      </c>
      <c r="D686" t="s">
        <v>30</v>
      </c>
      <c r="E686" s="7"/>
      <c r="F686" s="7">
        <v>5680.53</v>
      </c>
    </row>
    <row r="687" spans="2:6" x14ac:dyDescent="0.2">
      <c r="B687" s="2" t="s">
        <v>175</v>
      </c>
      <c r="C687" t="s">
        <v>35</v>
      </c>
      <c r="D687" t="s">
        <v>31</v>
      </c>
      <c r="E687" s="7"/>
      <c r="F687" s="7">
        <v>10244.879999999999</v>
      </c>
    </row>
    <row r="688" spans="2:6" x14ac:dyDescent="0.2">
      <c r="B688" s="2" t="s">
        <v>175</v>
      </c>
      <c r="C688" t="s">
        <v>35</v>
      </c>
      <c r="D688" t="s">
        <v>32</v>
      </c>
      <c r="E688" s="7"/>
      <c r="F688" s="7">
        <v>12644.779999999999</v>
      </c>
    </row>
    <row r="689" spans="2:6" x14ac:dyDescent="0.2">
      <c r="B689" s="2" t="s">
        <v>175</v>
      </c>
      <c r="C689" t="s">
        <v>39</v>
      </c>
      <c r="D689" t="s">
        <v>30</v>
      </c>
      <c r="E689" s="7"/>
      <c r="F689" s="7">
        <v>1332918.7336172122</v>
      </c>
    </row>
    <row r="690" spans="2:6" x14ac:dyDescent="0.2">
      <c r="B690" s="2" t="s">
        <v>175</v>
      </c>
      <c r="C690" t="s">
        <v>39</v>
      </c>
      <c r="D690" t="s">
        <v>31</v>
      </c>
      <c r="E690" s="7"/>
      <c r="F690" s="7">
        <v>4342889.0934512885</v>
      </c>
    </row>
    <row r="691" spans="2:6" x14ac:dyDescent="0.2">
      <c r="B691" s="2" t="s">
        <v>175</v>
      </c>
      <c r="C691" t="s">
        <v>39</v>
      </c>
      <c r="D691" t="s">
        <v>32</v>
      </c>
      <c r="E691" s="7"/>
      <c r="F691" s="7">
        <v>6379778.2707374999</v>
      </c>
    </row>
    <row r="692" spans="2:6" x14ac:dyDescent="0.2">
      <c r="B692" s="2" t="s">
        <v>101</v>
      </c>
      <c r="C692" t="s">
        <v>33</v>
      </c>
      <c r="D692" t="s">
        <v>30</v>
      </c>
      <c r="E692" s="7"/>
      <c r="F692" s="7">
        <v>487453.59105975996</v>
      </c>
    </row>
    <row r="693" spans="2:6" x14ac:dyDescent="0.2">
      <c r="B693" s="2" t="s">
        <v>101</v>
      </c>
      <c r="C693" t="s">
        <v>33</v>
      </c>
      <c r="D693" t="s">
        <v>31</v>
      </c>
      <c r="E693" s="7"/>
      <c r="F693" s="7">
        <v>1302850.7521639399</v>
      </c>
    </row>
    <row r="694" spans="2:6" x14ac:dyDescent="0.2">
      <c r="B694" s="2" t="s">
        <v>101</v>
      </c>
      <c r="C694" t="s">
        <v>33</v>
      </c>
      <c r="D694" t="s">
        <v>32</v>
      </c>
      <c r="E694" s="7"/>
      <c r="F694" s="7">
        <v>321631.10130554001</v>
      </c>
    </row>
    <row r="695" spans="2:6" x14ac:dyDescent="0.2">
      <c r="B695" s="2" t="s">
        <v>101</v>
      </c>
      <c r="C695" t="s">
        <v>43</v>
      </c>
      <c r="D695" t="s">
        <v>30</v>
      </c>
      <c r="E695" s="7"/>
      <c r="F695" s="7">
        <v>185762.53150031998</v>
      </c>
    </row>
    <row r="696" spans="2:6" x14ac:dyDescent="0.2">
      <c r="B696" s="2" t="s">
        <v>101</v>
      </c>
      <c r="C696" t="s">
        <v>43</v>
      </c>
      <c r="D696" t="s">
        <v>31</v>
      </c>
      <c r="E696" s="7"/>
      <c r="F696" s="7">
        <v>495292.79869829997</v>
      </c>
    </row>
    <row r="697" spans="2:6" x14ac:dyDescent="0.2">
      <c r="B697" s="2" t="s">
        <v>101</v>
      </c>
      <c r="C697" t="s">
        <v>43</v>
      </c>
      <c r="D697" t="s">
        <v>32</v>
      </c>
      <c r="E697" s="7"/>
      <c r="F697" s="7">
        <v>197528.63636410001</v>
      </c>
    </row>
    <row r="698" spans="2:6" x14ac:dyDescent="0.2">
      <c r="B698" s="2" t="s">
        <v>101</v>
      </c>
      <c r="C698" t="s">
        <v>37</v>
      </c>
      <c r="D698" t="s">
        <v>30</v>
      </c>
      <c r="E698" s="7"/>
      <c r="F698" s="7">
        <v>78521.799575519995</v>
      </c>
    </row>
    <row r="699" spans="2:6" x14ac:dyDescent="0.2">
      <c r="B699" s="2" t="s">
        <v>101</v>
      </c>
      <c r="C699" t="s">
        <v>37</v>
      </c>
      <c r="D699" t="s">
        <v>31</v>
      </c>
      <c r="E699" s="7"/>
      <c r="F699" s="7">
        <v>181234.01773290001</v>
      </c>
    </row>
    <row r="700" spans="2:6" x14ac:dyDescent="0.2">
      <c r="B700" s="2" t="s">
        <v>101</v>
      </c>
      <c r="C700" t="s">
        <v>37</v>
      </c>
      <c r="D700" t="s">
        <v>32</v>
      </c>
      <c r="E700" s="7"/>
      <c r="F700" s="7">
        <v>122651.14607974001</v>
      </c>
    </row>
    <row r="701" spans="2:6" x14ac:dyDescent="0.2">
      <c r="B701" s="2" t="s">
        <v>101</v>
      </c>
      <c r="C701" t="s">
        <v>35</v>
      </c>
      <c r="D701" t="s">
        <v>30</v>
      </c>
      <c r="E701" s="7"/>
      <c r="F701" s="7">
        <v>4384.92</v>
      </c>
    </row>
    <row r="702" spans="2:6" x14ac:dyDescent="0.2">
      <c r="B702" s="2" t="s">
        <v>101</v>
      </c>
      <c r="C702" t="s">
        <v>35</v>
      </c>
      <c r="D702" t="s">
        <v>31</v>
      </c>
      <c r="E702" s="7"/>
      <c r="F702" s="7">
        <v>10765.76</v>
      </c>
    </row>
    <row r="703" spans="2:6" x14ac:dyDescent="0.2">
      <c r="B703" s="2" t="s">
        <v>101</v>
      </c>
      <c r="C703" t="s">
        <v>35</v>
      </c>
      <c r="D703" t="s">
        <v>32</v>
      </c>
      <c r="E703" s="7"/>
      <c r="F703" s="7">
        <v>7215.8799999999992</v>
      </c>
    </row>
    <row r="704" spans="2:6" x14ac:dyDescent="0.2">
      <c r="B704" s="2" t="s">
        <v>101</v>
      </c>
      <c r="C704" t="s">
        <v>39</v>
      </c>
      <c r="D704" t="s">
        <v>30</v>
      </c>
      <c r="E704" s="7"/>
      <c r="F704" s="7">
        <v>500213.59036985686</v>
      </c>
    </row>
    <row r="705" spans="2:6" x14ac:dyDescent="0.2">
      <c r="B705" s="2" t="s">
        <v>101</v>
      </c>
      <c r="C705" t="s">
        <v>39</v>
      </c>
      <c r="D705" t="s">
        <v>31</v>
      </c>
      <c r="E705" s="7"/>
      <c r="F705" s="7">
        <v>1371625.5042986961</v>
      </c>
    </row>
    <row r="706" spans="2:6" x14ac:dyDescent="0.2">
      <c r="B706" s="2" t="s">
        <v>101</v>
      </c>
      <c r="C706" t="s">
        <v>39</v>
      </c>
      <c r="D706" t="s">
        <v>32</v>
      </c>
      <c r="E706" s="7"/>
      <c r="F706" s="7">
        <v>809632.884093259</v>
      </c>
    </row>
    <row r="707" spans="2:6" x14ac:dyDescent="0.2">
      <c r="B707" s="2" t="s">
        <v>174</v>
      </c>
      <c r="C707" t="s">
        <v>33</v>
      </c>
      <c r="D707" t="s">
        <v>30</v>
      </c>
    </row>
    <row r="708" spans="2:6" x14ac:dyDescent="0.2">
      <c r="B708" s="2" t="s">
        <v>174</v>
      </c>
      <c r="C708" t="s">
        <v>33</v>
      </c>
      <c r="D708" t="s">
        <v>31</v>
      </c>
    </row>
    <row r="709" spans="2:6" x14ac:dyDescent="0.2">
      <c r="B709" s="2" t="s">
        <v>174</v>
      </c>
      <c r="C709" t="s">
        <v>33</v>
      </c>
      <c r="D709" t="s">
        <v>32</v>
      </c>
    </row>
    <row r="710" spans="2:6" x14ac:dyDescent="0.2">
      <c r="B710" s="2" t="s">
        <v>174</v>
      </c>
      <c r="C710" t="s">
        <v>43</v>
      </c>
      <c r="D710" t="s">
        <v>30</v>
      </c>
    </row>
    <row r="711" spans="2:6" x14ac:dyDescent="0.2">
      <c r="B711" s="2" t="s">
        <v>174</v>
      </c>
      <c r="C711" t="s">
        <v>43</v>
      </c>
      <c r="D711" t="s">
        <v>31</v>
      </c>
    </row>
    <row r="712" spans="2:6" x14ac:dyDescent="0.2">
      <c r="B712" s="2" t="s">
        <v>174</v>
      </c>
      <c r="C712" t="s">
        <v>43</v>
      </c>
      <c r="D712" t="s">
        <v>32</v>
      </c>
    </row>
    <row r="713" spans="2:6" x14ac:dyDescent="0.2">
      <c r="B713" s="2" t="s">
        <v>174</v>
      </c>
      <c r="C713" t="s">
        <v>37</v>
      </c>
      <c r="D713" t="s">
        <v>30</v>
      </c>
    </row>
    <row r="714" spans="2:6" x14ac:dyDescent="0.2">
      <c r="B714" s="2" t="s">
        <v>174</v>
      </c>
      <c r="C714" t="s">
        <v>37</v>
      </c>
      <c r="D714" t="s">
        <v>31</v>
      </c>
    </row>
    <row r="715" spans="2:6" x14ac:dyDescent="0.2">
      <c r="B715" s="2" t="s">
        <v>174</v>
      </c>
      <c r="C715" t="s">
        <v>37</v>
      </c>
      <c r="D715" t="s">
        <v>32</v>
      </c>
    </row>
    <row r="716" spans="2:6" x14ac:dyDescent="0.2">
      <c r="B716" s="2" t="s">
        <v>174</v>
      </c>
      <c r="C716" t="s">
        <v>35</v>
      </c>
      <c r="D716" t="s">
        <v>30</v>
      </c>
    </row>
    <row r="717" spans="2:6" x14ac:dyDescent="0.2">
      <c r="B717" s="2" t="s">
        <v>174</v>
      </c>
      <c r="C717" t="s">
        <v>35</v>
      </c>
      <c r="D717" t="s">
        <v>31</v>
      </c>
    </row>
    <row r="718" spans="2:6" x14ac:dyDescent="0.2">
      <c r="B718" s="2" t="s">
        <v>174</v>
      </c>
      <c r="C718" t="s">
        <v>35</v>
      </c>
      <c r="D718" t="s">
        <v>32</v>
      </c>
    </row>
    <row r="719" spans="2:6" x14ac:dyDescent="0.2">
      <c r="B719" s="2" t="s">
        <v>174</v>
      </c>
      <c r="C719" t="s">
        <v>39</v>
      </c>
      <c r="D719" t="s">
        <v>30</v>
      </c>
    </row>
    <row r="720" spans="2:6" x14ac:dyDescent="0.2">
      <c r="B720" s="2" t="s">
        <v>174</v>
      </c>
      <c r="C720" t="s">
        <v>39</v>
      </c>
      <c r="D720" t="s">
        <v>31</v>
      </c>
    </row>
    <row r="721" spans="2:6" x14ac:dyDescent="0.2">
      <c r="B721" s="2" t="s">
        <v>174</v>
      </c>
      <c r="C721" t="s">
        <v>39</v>
      </c>
      <c r="D721" t="s">
        <v>32</v>
      </c>
    </row>
    <row r="722" spans="2:6" x14ac:dyDescent="0.2">
      <c r="B722" s="2" t="s">
        <v>99</v>
      </c>
      <c r="C722" t="s">
        <v>33</v>
      </c>
      <c r="D722" t="s">
        <v>30</v>
      </c>
      <c r="E722" s="7"/>
      <c r="F722" s="7">
        <v>8693279.2713143155</v>
      </c>
    </row>
    <row r="723" spans="2:6" x14ac:dyDescent="0.2">
      <c r="B723" s="2" t="s">
        <v>99</v>
      </c>
      <c r="C723" t="s">
        <v>33</v>
      </c>
      <c r="D723" t="s">
        <v>31</v>
      </c>
      <c r="E723" s="7"/>
      <c r="F723" s="7">
        <v>17764253.910708256</v>
      </c>
    </row>
    <row r="724" spans="2:6" x14ac:dyDescent="0.2">
      <c r="B724" s="2" t="s">
        <v>99</v>
      </c>
      <c r="C724" t="s">
        <v>33</v>
      </c>
      <c r="D724" t="s">
        <v>32</v>
      </c>
      <c r="E724" s="7"/>
      <c r="F724" s="7">
        <v>15772872.406886393</v>
      </c>
    </row>
    <row r="725" spans="2:6" x14ac:dyDescent="0.2">
      <c r="B725" s="2" t="s">
        <v>99</v>
      </c>
      <c r="C725" t="s">
        <v>43</v>
      </c>
      <c r="D725" t="s">
        <v>30</v>
      </c>
      <c r="E725" s="7"/>
      <c r="F725" s="7">
        <v>4450002.1556837447</v>
      </c>
    </row>
    <row r="726" spans="2:6" x14ac:dyDescent="0.2">
      <c r="B726" s="2" t="s">
        <v>99</v>
      </c>
      <c r="C726" t="s">
        <v>43</v>
      </c>
      <c r="D726" t="s">
        <v>31</v>
      </c>
      <c r="E726" s="7"/>
      <c r="F726" s="7">
        <v>8449005.3359032366</v>
      </c>
    </row>
    <row r="727" spans="2:6" x14ac:dyDescent="0.2">
      <c r="B727" s="2" t="s">
        <v>99</v>
      </c>
      <c r="C727" t="s">
        <v>43</v>
      </c>
      <c r="D727" t="s">
        <v>32</v>
      </c>
      <c r="E727" s="7"/>
      <c r="F727" s="7">
        <v>10147829.320263969</v>
      </c>
    </row>
    <row r="728" spans="2:6" x14ac:dyDescent="0.2">
      <c r="B728" s="2" t="s">
        <v>99</v>
      </c>
      <c r="C728" t="s">
        <v>37</v>
      </c>
      <c r="D728" t="s">
        <v>30</v>
      </c>
      <c r="E728" s="7"/>
      <c r="F728" s="7">
        <v>2507161.190616712</v>
      </c>
    </row>
    <row r="729" spans="2:6" x14ac:dyDescent="0.2">
      <c r="B729" s="2" t="s">
        <v>99</v>
      </c>
      <c r="C729" t="s">
        <v>37</v>
      </c>
      <c r="D729" t="s">
        <v>31</v>
      </c>
      <c r="E729" s="7"/>
      <c r="F729" s="7">
        <v>4219613.3039596239</v>
      </c>
    </row>
    <row r="730" spans="2:6" x14ac:dyDescent="0.2">
      <c r="B730" s="2" t="s">
        <v>99</v>
      </c>
      <c r="C730" t="s">
        <v>37</v>
      </c>
      <c r="D730" t="s">
        <v>32</v>
      </c>
      <c r="E730" s="7"/>
      <c r="F730" s="7">
        <v>5602459.0873102052</v>
      </c>
    </row>
    <row r="731" spans="2:6" x14ac:dyDescent="0.2">
      <c r="B731" s="2" t="s">
        <v>99</v>
      </c>
      <c r="C731" t="s">
        <v>35</v>
      </c>
      <c r="D731" t="s">
        <v>30</v>
      </c>
      <c r="E731" s="7"/>
      <c r="F731" s="7">
        <v>39265.036999999997</v>
      </c>
    </row>
    <row r="732" spans="2:6" x14ac:dyDescent="0.2">
      <c r="B732" s="2" t="s">
        <v>99</v>
      </c>
      <c r="C732" t="s">
        <v>35</v>
      </c>
      <c r="D732" t="s">
        <v>31</v>
      </c>
      <c r="E732" s="7"/>
      <c r="F732" s="7">
        <v>51297.178</v>
      </c>
    </row>
    <row r="733" spans="2:6" x14ac:dyDescent="0.2">
      <c r="B733" s="2" t="s">
        <v>99</v>
      </c>
      <c r="C733" t="s">
        <v>35</v>
      </c>
      <c r="D733" t="s">
        <v>32</v>
      </c>
      <c r="E733" s="7"/>
      <c r="F733" s="7">
        <v>109262.93399999998</v>
      </c>
    </row>
    <row r="734" spans="2:6" x14ac:dyDescent="0.2">
      <c r="B734" s="2" t="s">
        <v>99</v>
      </c>
      <c r="C734" t="s">
        <v>39</v>
      </c>
      <c r="D734" t="s">
        <v>30</v>
      </c>
      <c r="E734" s="7"/>
      <c r="F734" s="7">
        <v>7018682.8692858778</v>
      </c>
    </row>
    <row r="735" spans="2:6" x14ac:dyDescent="0.2">
      <c r="B735" s="2" t="s">
        <v>99</v>
      </c>
      <c r="C735" t="s">
        <v>39</v>
      </c>
      <c r="D735" t="s">
        <v>31</v>
      </c>
      <c r="E735" s="7"/>
      <c r="F735" s="7">
        <v>14730608.93408161</v>
      </c>
    </row>
    <row r="736" spans="2:6" x14ac:dyDescent="0.2">
      <c r="B736" s="2" t="s">
        <v>99</v>
      </c>
      <c r="C736" t="s">
        <v>39</v>
      </c>
      <c r="D736" t="s">
        <v>32</v>
      </c>
      <c r="E736" s="7"/>
      <c r="F736" s="7">
        <v>47457577.610282965</v>
      </c>
    </row>
    <row r="737" spans="2:6" x14ac:dyDescent="0.2">
      <c r="B737" s="2" t="s">
        <v>98</v>
      </c>
      <c r="C737" t="s">
        <v>33</v>
      </c>
      <c r="D737" t="s">
        <v>30</v>
      </c>
      <c r="E737" s="7"/>
      <c r="F737" s="7">
        <v>2402021.438625</v>
      </c>
    </row>
    <row r="738" spans="2:6" x14ac:dyDescent="0.2">
      <c r="B738" s="2" t="s">
        <v>98</v>
      </c>
      <c r="C738" t="s">
        <v>33</v>
      </c>
      <c r="D738" t="s">
        <v>31</v>
      </c>
      <c r="E738" s="7"/>
      <c r="F738" s="7">
        <v>7041884.5980730001</v>
      </c>
    </row>
    <row r="739" spans="2:6" x14ac:dyDescent="0.2">
      <c r="B739" s="2" t="s">
        <v>98</v>
      </c>
      <c r="C739" t="s">
        <v>33</v>
      </c>
      <c r="D739" t="s">
        <v>32</v>
      </c>
      <c r="E739" s="7"/>
      <c r="F739" s="7">
        <v>3386273.1183489994</v>
      </c>
    </row>
    <row r="740" spans="2:6" x14ac:dyDescent="0.2">
      <c r="B740" s="2" t="s">
        <v>98</v>
      </c>
      <c r="C740" t="s">
        <v>43</v>
      </c>
      <c r="D740" t="s">
        <v>30</v>
      </c>
      <c r="E740" s="7"/>
      <c r="F740" s="7">
        <v>1148952.9937329998</v>
      </c>
    </row>
    <row r="741" spans="2:6" x14ac:dyDescent="0.2">
      <c r="B741" s="2" t="s">
        <v>98</v>
      </c>
      <c r="C741" t="s">
        <v>43</v>
      </c>
      <c r="D741" t="s">
        <v>31</v>
      </c>
      <c r="E741" s="7"/>
      <c r="F741" s="7">
        <v>2846518.2158920001</v>
      </c>
    </row>
    <row r="742" spans="2:6" x14ac:dyDescent="0.2">
      <c r="B742" s="2" t="s">
        <v>98</v>
      </c>
      <c r="C742" t="s">
        <v>43</v>
      </c>
      <c r="D742" t="s">
        <v>32</v>
      </c>
      <c r="E742" s="7"/>
      <c r="F742" s="7">
        <v>2249064.443157</v>
      </c>
    </row>
    <row r="743" spans="2:6" x14ac:dyDescent="0.2">
      <c r="B743" s="2" t="s">
        <v>98</v>
      </c>
      <c r="C743" t="s">
        <v>37</v>
      </c>
      <c r="D743" t="s">
        <v>30</v>
      </c>
      <c r="E743" s="7"/>
      <c r="F743" s="7">
        <v>647128.27575500007</v>
      </c>
    </row>
    <row r="744" spans="2:6" x14ac:dyDescent="0.2">
      <c r="B744" s="2" t="s">
        <v>98</v>
      </c>
      <c r="C744" t="s">
        <v>37</v>
      </c>
      <c r="D744" t="s">
        <v>31</v>
      </c>
      <c r="E744" s="7"/>
      <c r="F744" s="7">
        <v>1550036.7094010001</v>
      </c>
    </row>
    <row r="745" spans="2:6" x14ac:dyDescent="0.2">
      <c r="B745" s="2" t="s">
        <v>98</v>
      </c>
      <c r="C745" t="s">
        <v>37</v>
      </c>
      <c r="D745" t="s">
        <v>32</v>
      </c>
      <c r="E745" s="7"/>
      <c r="F745" s="7">
        <v>1302556.6661439999</v>
      </c>
    </row>
    <row r="746" spans="2:6" x14ac:dyDescent="0.2">
      <c r="B746" s="2" t="s">
        <v>98</v>
      </c>
      <c r="C746" t="s">
        <v>35</v>
      </c>
      <c r="D746" t="s">
        <v>30</v>
      </c>
      <c r="E746" s="7"/>
      <c r="F746" s="7">
        <v>12158.2</v>
      </c>
    </row>
    <row r="747" spans="2:6" x14ac:dyDescent="0.2">
      <c r="B747" s="2" t="s">
        <v>98</v>
      </c>
      <c r="C747" t="s">
        <v>35</v>
      </c>
      <c r="D747" t="s">
        <v>31</v>
      </c>
      <c r="E747" s="7"/>
      <c r="F747" s="7">
        <v>22057.7</v>
      </c>
    </row>
    <row r="748" spans="2:6" x14ac:dyDescent="0.2">
      <c r="B748" s="2" t="s">
        <v>98</v>
      </c>
      <c r="C748" t="s">
        <v>35</v>
      </c>
      <c r="D748" t="s">
        <v>32</v>
      </c>
      <c r="E748" s="7"/>
      <c r="F748" s="7">
        <v>26990.7</v>
      </c>
    </row>
    <row r="749" spans="2:6" x14ac:dyDescent="0.2">
      <c r="B749" s="2" t="s">
        <v>98</v>
      </c>
      <c r="C749" t="s">
        <v>39</v>
      </c>
      <c r="D749" t="s">
        <v>30</v>
      </c>
      <c r="E749" s="7"/>
      <c r="F749" s="7">
        <v>2443253.4480357124</v>
      </c>
    </row>
    <row r="750" spans="2:6" x14ac:dyDescent="0.2">
      <c r="B750" s="2" t="s">
        <v>98</v>
      </c>
      <c r="C750" t="s">
        <v>39</v>
      </c>
      <c r="D750" t="s">
        <v>31</v>
      </c>
      <c r="E750" s="7"/>
      <c r="F750" s="7">
        <v>5808295.0265357876</v>
      </c>
    </row>
    <row r="751" spans="2:6" x14ac:dyDescent="0.2">
      <c r="B751" s="2" t="s">
        <v>98</v>
      </c>
      <c r="C751" t="s">
        <v>39</v>
      </c>
      <c r="D751" t="s">
        <v>32</v>
      </c>
      <c r="E751" s="7"/>
      <c r="F751" s="7">
        <v>13907434.957252501</v>
      </c>
    </row>
  </sheetData>
  <sheetProtection algorithmName="SHA-512" hashValue="XD7063tABV2diqPrEB7YLrPCy8VJshoCsiKRLCojt2QDVsccYd5SsbMWIKMLsN6Q1OEp9eWCpDmPyWCwM6necA==" saltValue="7Hlwlhk0DyDHZLD2r+s6yg==" spinCount="100000" sheet="1" objects="1" scenarios="1"/>
  <phoneticPr fontId="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C566D-E296-404F-A625-BE66C2258D8F}">
  <dimension ref="A2:AR7"/>
  <sheetViews>
    <sheetView workbookViewId="0">
      <selection activeCell="N49" activeCellId="1" sqref="F34 N49"/>
    </sheetView>
  </sheetViews>
  <sheetFormatPr defaultRowHeight="12.75" x14ac:dyDescent="0.2"/>
  <cols>
    <col min="1" max="1" width="7.28515625" bestFit="1" customWidth="1"/>
    <col min="2" max="2" width="2.42578125" customWidth="1"/>
    <col min="3" max="3" width="11.42578125" customWidth="1"/>
    <col min="4" max="5" width="9.28515625" bestFit="1" customWidth="1"/>
    <col min="6" max="7" width="9.5703125" bestFit="1" customWidth="1"/>
    <col min="8" max="14" width="9.28515625" bestFit="1" customWidth="1"/>
    <col min="15" max="15" width="11.7109375" customWidth="1"/>
    <col min="16" max="18" width="9.28515625" bestFit="1" customWidth="1"/>
    <col min="19" max="20" width="9.5703125" bestFit="1" customWidth="1"/>
    <col min="21" max="39" width="9.28515625" bestFit="1" customWidth="1"/>
    <col min="40" max="40" width="11.28515625" customWidth="1"/>
    <col min="41" max="41" width="11.28515625" bestFit="1" customWidth="1"/>
    <col min="43" max="43" width="11.28515625" bestFit="1" customWidth="1"/>
    <col min="44" max="44" width="10.28515625" bestFit="1" customWidth="1"/>
  </cols>
  <sheetData>
    <row r="2" spans="1:44" x14ac:dyDescent="0.2">
      <c r="C2" t="s">
        <v>55</v>
      </c>
      <c r="D2" t="s">
        <v>56</v>
      </c>
      <c r="E2">
        <v>0</v>
      </c>
      <c r="F2">
        <v>0</v>
      </c>
      <c r="G2">
        <v>0</v>
      </c>
      <c r="H2" t="s">
        <v>63</v>
      </c>
      <c r="I2" t="s">
        <v>65</v>
      </c>
      <c r="J2" t="s">
        <v>67</v>
      </c>
      <c r="K2" t="s">
        <v>68</v>
      </c>
      <c r="L2" t="s">
        <v>69</v>
      </c>
      <c r="M2" t="s">
        <v>64</v>
      </c>
      <c r="N2" t="s">
        <v>71</v>
      </c>
      <c r="O2" t="s">
        <v>73</v>
      </c>
      <c r="P2">
        <v>0</v>
      </c>
      <c r="Q2" t="s">
        <v>76</v>
      </c>
      <c r="R2" t="s">
        <v>77</v>
      </c>
      <c r="S2" t="s">
        <v>78</v>
      </c>
      <c r="T2" t="s">
        <v>79</v>
      </c>
      <c r="U2" t="s">
        <v>82</v>
      </c>
      <c r="V2" t="s">
        <v>80</v>
      </c>
      <c r="W2" t="s">
        <v>81</v>
      </c>
      <c r="X2" t="s">
        <v>83</v>
      </c>
      <c r="Y2" t="s">
        <v>85</v>
      </c>
      <c r="Z2" t="s">
        <v>86</v>
      </c>
      <c r="AA2" t="s">
        <v>87</v>
      </c>
      <c r="AB2" t="s">
        <v>88</v>
      </c>
      <c r="AC2" t="e">
        <v>#N/A</v>
      </c>
      <c r="AD2" t="s">
        <v>93</v>
      </c>
      <c r="AE2" t="s">
        <v>66</v>
      </c>
      <c r="AF2" t="s">
        <v>94</v>
      </c>
      <c r="AG2" t="s">
        <v>60</v>
      </c>
      <c r="AH2" t="s">
        <v>95</v>
      </c>
      <c r="AI2" t="s">
        <v>70</v>
      </c>
      <c r="AJ2" t="s">
        <v>96</v>
      </c>
      <c r="AK2">
        <v>0</v>
      </c>
      <c r="AL2" s="2">
        <v>0</v>
      </c>
      <c r="AM2" s="2">
        <v>0</v>
      </c>
      <c r="AN2" s="2" t="s">
        <v>98</v>
      </c>
      <c r="AO2" s="2" t="s">
        <v>99</v>
      </c>
      <c r="AP2" s="2" t="s">
        <v>101</v>
      </c>
      <c r="AQ2" s="2" t="s">
        <v>102</v>
      </c>
      <c r="AR2" s="2" t="s">
        <v>103</v>
      </c>
    </row>
    <row r="3" spans="1:44" x14ac:dyDescent="0.2">
      <c r="A3" s="2" t="s">
        <v>30</v>
      </c>
      <c r="C3" s="4">
        <v>170346.83432460963</v>
      </c>
      <c r="D3" s="4">
        <v>281520.69783991791</v>
      </c>
      <c r="E3" s="4">
        <v>0</v>
      </c>
      <c r="F3" s="4">
        <v>0</v>
      </c>
      <c r="G3" s="4">
        <v>0</v>
      </c>
      <c r="H3" s="4">
        <v>132291.86047405587</v>
      </c>
      <c r="I3" s="4">
        <v>0</v>
      </c>
      <c r="J3" s="4">
        <v>16903.476136162524</v>
      </c>
      <c r="K3" s="4">
        <v>1644.0090310077255</v>
      </c>
      <c r="L3" s="4">
        <v>1464761.18879455</v>
      </c>
      <c r="M3" s="4">
        <v>2431112.0627015107</v>
      </c>
      <c r="N3" s="4">
        <v>49998.914310010834</v>
      </c>
      <c r="O3" s="4">
        <v>63562.443198843299</v>
      </c>
      <c r="P3" s="4">
        <v>0</v>
      </c>
      <c r="Q3" s="4">
        <v>117039.95148903299</v>
      </c>
      <c r="R3" s="4">
        <v>205073.21343177964</v>
      </c>
      <c r="S3" s="4">
        <v>1436651.372666664</v>
      </c>
      <c r="T3" s="4">
        <v>3854.7957300060643</v>
      </c>
      <c r="U3" s="4">
        <v>16624.596615709033</v>
      </c>
      <c r="V3" s="4">
        <v>15563.251588317577</v>
      </c>
      <c r="W3" s="4">
        <v>97427.168576355034</v>
      </c>
      <c r="X3" s="4">
        <v>547354.15198572527</v>
      </c>
      <c r="Y3" s="4">
        <v>468602.89359301573</v>
      </c>
      <c r="Z3" s="4">
        <v>0</v>
      </c>
      <c r="AA3" s="4">
        <v>346910.38560300338</v>
      </c>
      <c r="AB3" s="4">
        <v>117184.98265407563</v>
      </c>
      <c r="AC3" s="4">
        <v>53792.471062762685</v>
      </c>
      <c r="AD3" s="4">
        <v>12343.222170286621</v>
      </c>
      <c r="AE3" s="4">
        <v>589494.3289069673</v>
      </c>
      <c r="AF3" s="4">
        <v>187890.45236246928</v>
      </c>
      <c r="AG3" s="4">
        <v>289026.34598286549</v>
      </c>
      <c r="AH3" s="4">
        <v>0</v>
      </c>
      <c r="AI3" s="4">
        <v>1295789.3333777343</v>
      </c>
      <c r="AJ3" s="4">
        <v>12264327.279000001</v>
      </c>
      <c r="AK3" s="4">
        <v>0</v>
      </c>
      <c r="AL3" s="4">
        <v>0</v>
      </c>
      <c r="AM3" s="4">
        <v>0</v>
      </c>
      <c r="AN3" s="7">
        <v>3370770.1155279214</v>
      </c>
      <c r="AO3" s="7">
        <v>13560116.612377735</v>
      </c>
      <c r="AP3" s="7">
        <v>596557.16033866524</v>
      </c>
      <c r="AQ3" s="7">
        <v>19097714.449972238</v>
      </c>
      <c r="AR3" s="7">
        <v>1324472.0072164084</v>
      </c>
    </row>
    <row r="4" spans="1:44" x14ac:dyDescent="0.2">
      <c r="A4" s="2" t="s">
        <v>31</v>
      </c>
      <c r="C4" s="4">
        <v>467304.94254933356</v>
      </c>
      <c r="D4" s="4">
        <v>648116.61582789663</v>
      </c>
      <c r="E4" s="4">
        <v>0</v>
      </c>
      <c r="F4" s="4">
        <v>0</v>
      </c>
      <c r="G4" s="4">
        <v>0</v>
      </c>
      <c r="H4" s="4">
        <v>368516.03379744536</v>
      </c>
      <c r="I4" s="4">
        <v>53695.709870349703</v>
      </c>
      <c r="J4" s="4">
        <v>42874.336240309392</v>
      </c>
      <c r="K4" s="4">
        <v>219431.44424805851</v>
      </c>
      <c r="L4" s="4">
        <v>2076945.2078100438</v>
      </c>
      <c r="M4" s="4">
        <v>3362850.0414340547</v>
      </c>
      <c r="N4" s="4">
        <v>187996.54744927218</v>
      </c>
      <c r="O4" s="4">
        <v>208868.54239916019</v>
      </c>
      <c r="P4" s="4">
        <v>0</v>
      </c>
      <c r="Q4" s="4">
        <v>387412.19120673416</v>
      </c>
      <c r="R4" s="4">
        <v>1033886.8831747898</v>
      </c>
      <c r="S4" s="4">
        <v>1948510.9334999663</v>
      </c>
      <c r="T4" s="4">
        <v>239300.93200324537</v>
      </c>
      <c r="U4" s="4">
        <v>33718.897256239768</v>
      </c>
      <c r="V4" s="4">
        <v>80760.686395304903</v>
      </c>
      <c r="W4" s="4">
        <v>126223.44743873829</v>
      </c>
      <c r="X4" s="4">
        <v>980876.71010967856</v>
      </c>
      <c r="Y4" s="4">
        <v>926205.11956200097</v>
      </c>
      <c r="Z4" s="4">
        <v>270499.06868451688</v>
      </c>
      <c r="AA4" s="4">
        <v>788796.1504434318</v>
      </c>
      <c r="AB4" s="4">
        <v>199393.90262508209</v>
      </c>
      <c r="AC4" s="4">
        <v>154985.79348162544</v>
      </c>
      <c r="AD4" s="4">
        <v>76318.376475890269</v>
      </c>
      <c r="AE4" s="4">
        <v>1369820.2586240089</v>
      </c>
      <c r="AF4" s="4">
        <v>594950.42351118173</v>
      </c>
      <c r="AG4" s="4">
        <v>1023570.9009998953</v>
      </c>
      <c r="AH4" s="4">
        <v>0</v>
      </c>
      <c r="AI4" s="4">
        <v>2280082.4219501484</v>
      </c>
      <c r="AJ4" s="4">
        <v>15410333.720000001</v>
      </c>
      <c r="AK4" s="4">
        <v>0</v>
      </c>
      <c r="AL4" s="4">
        <v>0</v>
      </c>
      <c r="AM4" s="4">
        <v>0</v>
      </c>
      <c r="AN4" s="7">
        <v>5751553.6445831927</v>
      </c>
      <c r="AO4" s="7">
        <v>17690416.141950149</v>
      </c>
      <c r="AP4" s="7">
        <v>1521166.5201216629</v>
      </c>
      <c r="AQ4" s="7">
        <v>26112609.207869001</v>
      </c>
      <c r="AR4" s="7">
        <v>3369644.1843439438</v>
      </c>
    </row>
    <row r="5" spans="1:44" x14ac:dyDescent="0.2">
      <c r="A5" s="2" t="s">
        <v>32</v>
      </c>
      <c r="C5" s="4">
        <v>276129.31806526688</v>
      </c>
      <c r="D5" s="4">
        <v>316430.69738022744</v>
      </c>
      <c r="E5" s="4">
        <v>0</v>
      </c>
      <c r="F5" s="4">
        <v>0</v>
      </c>
      <c r="G5" s="4">
        <v>0</v>
      </c>
      <c r="H5" s="4">
        <v>123270.94080833998</v>
      </c>
      <c r="I5" s="4">
        <v>51151.457875817519</v>
      </c>
      <c r="J5" s="4">
        <v>14075.875222054035</v>
      </c>
      <c r="K5" s="4">
        <v>338887.03282557603</v>
      </c>
      <c r="L5" s="4">
        <v>1763478.8124689639</v>
      </c>
      <c r="M5" s="4">
        <v>2263108.5326162432</v>
      </c>
      <c r="N5" s="4">
        <v>121964.71419107169</v>
      </c>
      <c r="O5" s="4">
        <v>90324.908389664968</v>
      </c>
      <c r="P5" s="4">
        <v>0</v>
      </c>
      <c r="Q5" s="4">
        <v>111059.40737002148</v>
      </c>
      <c r="R5" s="4">
        <v>915990.50114804751</v>
      </c>
      <c r="S5" s="4">
        <v>1529663.6535763091</v>
      </c>
      <c r="T5" s="4">
        <v>472089.17626181617</v>
      </c>
      <c r="U5" s="4">
        <v>21507.329458088796</v>
      </c>
      <c r="V5" s="4">
        <v>22856.553476953126</v>
      </c>
      <c r="W5" s="4">
        <v>20824.590248615947</v>
      </c>
      <c r="X5" s="4">
        <v>715874.49336927291</v>
      </c>
      <c r="Y5" s="4">
        <v>585081.52481006819</v>
      </c>
      <c r="Z5" s="4">
        <v>85185.215366705466</v>
      </c>
      <c r="AA5" s="4">
        <v>240662.88328334357</v>
      </c>
      <c r="AB5" s="4">
        <v>151190.3857402883</v>
      </c>
      <c r="AC5" s="4">
        <v>55310.109022599878</v>
      </c>
      <c r="AD5" s="4">
        <v>30287.345378414244</v>
      </c>
      <c r="AE5" s="4">
        <v>718070.02801549225</v>
      </c>
      <c r="AF5" s="4">
        <v>273300.85307994188</v>
      </c>
      <c r="AG5" s="4">
        <v>349350.93355462048</v>
      </c>
      <c r="AH5" s="4">
        <v>0</v>
      </c>
      <c r="AI5" s="4">
        <v>1857149.089451469</v>
      </c>
      <c r="AJ5" s="4">
        <v>12900885.606999999</v>
      </c>
      <c r="AK5" s="4">
        <v>0</v>
      </c>
      <c r="AL5" s="4">
        <v>0</v>
      </c>
      <c r="AM5" s="4">
        <v>0</v>
      </c>
      <c r="AN5" s="7">
        <v>3776808.6407120572</v>
      </c>
      <c r="AO5" s="7">
        <v>14758034.696451468</v>
      </c>
      <c r="AP5" s="7">
        <v>509568.84150394838</v>
      </c>
      <c r="AQ5" s="7">
        <v>21230276.196261033</v>
      </c>
      <c r="AR5" s="7">
        <v>1921713.4237797176</v>
      </c>
    </row>
    <row r="7" spans="1:44" x14ac:dyDescent="0.2">
      <c r="AN7" s="2" t="s">
        <v>100</v>
      </c>
      <c r="AO7" s="2" t="s">
        <v>106</v>
      </c>
      <c r="AQ7" s="2" t="s">
        <v>105</v>
      </c>
      <c r="AR7" s="2" t="s">
        <v>104</v>
      </c>
    </row>
  </sheetData>
  <sheetProtection algorithmName="SHA-512" hashValue="ENz/H7zZxIwDnXy7HErZI2MZYN78Vw9hLjF6VnbB1aLavVwViFupeIWE4oEIkgLteB5FTtZvwLujiKE2o+0ACg==" saltValue="A6CtDKKCXKHo6zqm8sEBEw==" spinCount="100000" sheet="1" objects="1" scenarios="1"/>
  <pageMargins left="0.75" right="0.75" top="1" bottom="1" header="0.5" footer="0.5"/>
  <pageSetup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4A89FB-7557-454A-B1D0-273515D62B9A}">
  <dimension ref="A1:AP8"/>
  <sheetViews>
    <sheetView topLeftCell="A2" workbookViewId="0">
      <selection activeCell="N49" activeCellId="1" sqref="F34 N49"/>
    </sheetView>
  </sheetViews>
  <sheetFormatPr defaultRowHeight="12.75" x14ac:dyDescent="0.2"/>
  <cols>
    <col min="1" max="1" width="6.7109375" style="1" customWidth="1"/>
    <col min="2" max="2" width="2.42578125" customWidth="1"/>
    <col min="3" max="37" width="9.140625" customWidth="1"/>
  </cols>
  <sheetData>
    <row r="1" spans="1:42" hidden="1" x14ac:dyDescent="0.2"/>
    <row r="2" spans="1:42" x14ac:dyDescent="0.2">
      <c r="C2" t="s">
        <v>55</v>
      </c>
      <c r="D2" t="s">
        <v>56</v>
      </c>
      <c r="E2" t="s">
        <v>59</v>
      </c>
      <c r="F2">
        <v>0</v>
      </c>
      <c r="G2">
        <v>0</v>
      </c>
      <c r="H2" t="s">
        <v>63</v>
      </c>
      <c r="I2" t="s">
        <v>65</v>
      </c>
      <c r="J2" t="s">
        <v>67</v>
      </c>
      <c r="K2" t="s">
        <v>68</v>
      </c>
      <c r="L2" t="s">
        <v>69</v>
      </c>
      <c r="M2" t="s">
        <v>64</v>
      </c>
      <c r="N2" t="s">
        <v>71</v>
      </c>
      <c r="O2" t="s">
        <v>73</v>
      </c>
      <c r="P2">
        <v>0</v>
      </c>
      <c r="Q2" t="s">
        <v>76</v>
      </c>
      <c r="R2">
        <v>0</v>
      </c>
      <c r="S2" t="s">
        <v>77</v>
      </c>
      <c r="T2" t="s">
        <v>78</v>
      </c>
      <c r="U2" t="s">
        <v>79</v>
      </c>
      <c r="V2" t="s">
        <v>82</v>
      </c>
      <c r="W2" t="s">
        <v>80</v>
      </c>
      <c r="X2" t="s">
        <v>81</v>
      </c>
      <c r="Y2" t="s">
        <v>83</v>
      </c>
      <c r="Z2" t="s">
        <v>85</v>
      </c>
      <c r="AA2">
        <v>0</v>
      </c>
      <c r="AB2" t="s">
        <v>86</v>
      </c>
      <c r="AC2" t="s">
        <v>87</v>
      </c>
      <c r="AD2" t="s">
        <v>88</v>
      </c>
      <c r="AE2" t="s">
        <v>92</v>
      </c>
      <c r="AF2" t="s">
        <v>93</v>
      </c>
      <c r="AG2" t="s">
        <v>66</v>
      </c>
      <c r="AH2" t="s">
        <v>94</v>
      </c>
      <c r="AI2" t="s">
        <v>60</v>
      </c>
      <c r="AJ2" t="s">
        <v>70</v>
      </c>
      <c r="AK2" t="s">
        <v>96</v>
      </c>
      <c r="AL2" s="2" t="s">
        <v>98</v>
      </c>
      <c r="AM2" s="2" t="s">
        <v>99</v>
      </c>
      <c r="AN2" s="2" t="s">
        <v>101</v>
      </c>
      <c r="AO2" s="2" t="s">
        <v>102</v>
      </c>
      <c r="AP2" s="2" t="s">
        <v>103</v>
      </c>
    </row>
    <row r="3" spans="1:42" x14ac:dyDescent="0.2">
      <c r="A3" s="3" t="s">
        <v>30</v>
      </c>
      <c r="C3">
        <v>850.87</v>
      </c>
      <c r="D3">
        <v>1385.9</v>
      </c>
      <c r="E3">
        <v>2807.7</v>
      </c>
      <c r="F3">
        <v>0</v>
      </c>
      <c r="G3">
        <v>0</v>
      </c>
      <c r="H3">
        <v>1269.4579999999999</v>
      </c>
      <c r="I3">
        <v>760</v>
      </c>
      <c r="J3">
        <v>118.38000000000001</v>
      </c>
      <c r="K3">
        <v>14.2</v>
      </c>
      <c r="L3">
        <v>6962</v>
      </c>
      <c r="M3">
        <v>12122</v>
      </c>
      <c r="N3">
        <v>587.30100000000004</v>
      </c>
      <c r="O3">
        <v>946.37900000000013</v>
      </c>
      <c r="P3">
        <v>0</v>
      </c>
      <c r="Q3">
        <v>442.69477600000005</v>
      </c>
      <c r="R3">
        <v>0</v>
      </c>
      <c r="S3">
        <v>7591.4000000000005</v>
      </c>
      <c r="T3">
        <v>3035</v>
      </c>
      <c r="U3">
        <v>97.800000000000011</v>
      </c>
      <c r="V3">
        <v>158.131</v>
      </c>
      <c r="W3">
        <v>180.76800000000003</v>
      </c>
      <c r="X3">
        <v>94.549000000000007</v>
      </c>
      <c r="Y3">
        <v>9544.6589999999997</v>
      </c>
      <c r="Z3">
        <v>2777</v>
      </c>
      <c r="AA3">
        <v>0</v>
      </c>
      <c r="AB3">
        <v>0</v>
      </c>
      <c r="AC3">
        <v>3499.4000000000005</v>
      </c>
      <c r="AD3">
        <v>1251.989</v>
      </c>
      <c r="AE3">
        <v>541.92100000000005</v>
      </c>
      <c r="AF3">
        <v>143.57700000000003</v>
      </c>
      <c r="AG3">
        <v>4054.8999999999996</v>
      </c>
      <c r="AH3">
        <v>1022</v>
      </c>
      <c r="AI3">
        <v>461.49540200000001</v>
      </c>
      <c r="AJ3">
        <v>8292.268</v>
      </c>
      <c r="AK3">
        <v>39410</v>
      </c>
      <c r="AL3">
        <v>17321.099999999999</v>
      </c>
      <c r="AM3">
        <v>47702.267999999996</v>
      </c>
      <c r="AN3">
        <v>6257.1580000000004</v>
      </c>
      <c r="AO3">
        <v>77412.667999999991</v>
      </c>
      <c r="AP3">
        <v>6587.2137759999996</v>
      </c>
    </row>
    <row r="4" spans="1:42" x14ac:dyDescent="0.2">
      <c r="A4" s="3" t="s">
        <v>31</v>
      </c>
      <c r="C4">
        <v>1667.4999999999995</v>
      </c>
      <c r="D4">
        <v>1422.8999999999999</v>
      </c>
      <c r="E4">
        <v>11535.770000000002</v>
      </c>
      <c r="F4">
        <v>0</v>
      </c>
      <c r="G4">
        <v>0</v>
      </c>
      <c r="H4">
        <v>2592.2839999999992</v>
      </c>
      <c r="I4">
        <v>882</v>
      </c>
      <c r="J4">
        <v>275.58</v>
      </c>
      <c r="K4">
        <v>803.80000000000007</v>
      </c>
      <c r="L4">
        <v>8587</v>
      </c>
      <c r="M4">
        <v>13789</v>
      </c>
      <c r="N4">
        <v>2234.7509999999997</v>
      </c>
      <c r="O4">
        <v>1969.2390000000005</v>
      </c>
      <c r="P4">
        <v>0</v>
      </c>
      <c r="Q4">
        <v>1119.2032209999998</v>
      </c>
      <c r="R4">
        <v>0</v>
      </c>
      <c r="S4">
        <v>6930.8999999999987</v>
      </c>
      <c r="T4">
        <v>10990</v>
      </c>
      <c r="U4">
        <v>2090.4</v>
      </c>
      <c r="V4">
        <v>352.50600000000003</v>
      </c>
      <c r="W4">
        <v>715.5740000000003</v>
      </c>
      <c r="X4">
        <v>125.49300000000001</v>
      </c>
      <c r="Y4">
        <v>15092.135999999999</v>
      </c>
      <c r="Z4">
        <v>2577</v>
      </c>
      <c r="AA4">
        <v>0</v>
      </c>
      <c r="AB4">
        <v>529</v>
      </c>
      <c r="AC4">
        <v>8661.3000000000011</v>
      </c>
      <c r="AD4">
        <v>1506.212</v>
      </c>
      <c r="AE4">
        <v>1118.5220000000002</v>
      </c>
      <c r="AF4">
        <v>552.22800000000007</v>
      </c>
      <c r="AG4">
        <v>7872.3</v>
      </c>
      <c r="AH4">
        <v>1646</v>
      </c>
      <c r="AI4">
        <v>2176.3414949999997</v>
      </c>
      <c r="AJ4">
        <v>10598.396999999999</v>
      </c>
      <c r="AK4">
        <v>44031</v>
      </c>
      <c r="AL4">
        <v>20238.7</v>
      </c>
      <c r="AM4">
        <v>54629.396999999997</v>
      </c>
      <c r="AN4">
        <v>14341.345000000001</v>
      </c>
      <c r="AO4">
        <v>94926.296999999991</v>
      </c>
      <c r="AP4">
        <v>9361.8962210000009</v>
      </c>
    </row>
    <row r="5" spans="1:42" x14ac:dyDescent="0.2">
      <c r="A5" s="3" t="s">
        <v>32</v>
      </c>
      <c r="C5">
        <v>2034.8699999999997</v>
      </c>
      <c r="D5">
        <v>2183.3000000000002</v>
      </c>
      <c r="E5">
        <v>4723.6650000000009</v>
      </c>
      <c r="F5">
        <v>0</v>
      </c>
      <c r="G5">
        <v>0</v>
      </c>
      <c r="H5">
        <v>1495.9490000000001</v>
      </c>
      <c r="I5">
        <v>1411</v>
      </c>
      <c r="J5">
        <v>254.27</v>
      </c>
      <c r="K5">
        <v>1850.4999999999998</v>
      </c>
      <c r="L5">
        <v>13748</v>
      </c>
      <c r="M5">
        <v>19073</v>
      </c>
      <c r="N5">
        <v>1865.1660000000004</v>
      </c>
      <c r="O5">
        <v>1800.9280000000001</v>
      </c>
      <c r="P5">
        <v>0</v>
      </c>
      <c r="Q5">
        <v>826.81889799999988</v>
      </c>
      <c r="R5">
        <v>0</v>
      </c>
      <c r="S5">
        <v>10654.7</v>
      </c>
      <c r="T5">
        <v>9197</v>
      </c>
      <c r="U5">
        <v>5698.5999999999995</v>
      </c>
      <c r="V5">
        <v>343.90000000000003</v>
      </c>
      <c r="W5">
        <v>483.68099999999998</v>
      </c>
      <c r="X5">
        <v>144.19499999999999</v>
      </c>
      <c r="Y5">
        <v>14090.302</v>
      </c>
      <c r="Z5">
        <v>4421</v>
      </c>
      <c r="AA5">
        <v>0</v>
      </c>
      <c r="AB5">
        <v>348</v>
      </c>
      <c r="AC5">
        <v>4654.3</v>
      </c>
      <c r="AD5">
        <v>2201.6390000000001</v>
      </c>
      <c r="AE5">
        <v>724.67500000000018</v>
      </c>
      <c r="AF5">
        <v>356.18400000000003</v>
      </c>
      <c r="AG5">
        <v>8000.3</v>
      </c>
      <c r="AH5">
        <v>2285</v>
      </c>
      <c r="AI5">
        <v>1446.1086969999999</v>
      </c>
      <c r="AJ5">
        <v>13516.501999999999</v>
      </c>
      <c r="AK5">
        <v>71315</v>
      </c>
      <c r="AL5">
        <v>29812.799999999999</v>
      </c>
      <c r="AM5">
        <v>84831.501999999993</v>
      </c>
      <c r="AN5">
        <v>8675.8520000000008</v>
      </c>
      <c r="AO5">
        <v>137504.20199999999</v>
      </c>
      <c r="AP5">
        <v>13745.683897999999</v>
      </c>
    </row>
    <row r="7" spans="1:42" x14ac:dyDescent="0.2">
      <c r="D7" s="19"/>
    </row>
    <row r="8" spans="1:42" x14ac:dyDescent="0.2">
      <c r="AL8" s="2" t="s">
        <v>100</v>
      </c>
      <c r="AM8" s="2" t="s">
        <v>106</v>
      </c>
      <c r="AO8" s="2" t="s">
        <v>105</v>
      </c>
      <c r="AP8" s="2" t="s">
        <v>104</v>
      </c>
    </row>
  </sheetData>
  <sheetProtection algorithmName="SHA-512" hashValue="onFYTESYqHXOchsRTeLUDDPmCC3Paf0CndhCcJaXyyWZCPLdcd0Z0KVQMKHA9sJzMBtJScIejdb6alqDv9jzWQ==" saltValue="EkI6sHQOfoxIZ/+NXfz2fg==" spinCount="100000" sheet="1" objects="1" scenarios="1"/>
  <pageMargins left="0.75" right="0.75" top="1" bottom="1" header="0.5" footer="0.5"/>
  <pageSetup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A6A13-9B3E-4145-A9F0-BEED582BAC6D}">
  <dimension ref="A1:AS7"/>
  <sheetViews>
    <sheetView topLeftCell="A2" workbookViewId="0">
      <selection activeCell="N49" activeCellId="1" sqref="F34 N49"/>
    </sheetView>
  </sheetViews>
  <sheetFormatPr defaultRowHeight="12.75" x14ac:dyDescent="0.2"/>
  <cols>
    <col min="1" max="1" width="7.28515625" bestFit="1" customWidth="1"/>
    <col min="2" max="2" width="2.42578125" customWidth="1"/>
    <col min="43" max="43" width="10.28515625" bestFit="1" customWidth="1"/>
  </cols>
  <sheetData>
    <row r="1" spans="1:45" hidden="1" x14ac:dyDescent="0.2"/>
    <row r="2" spans="1:45" x14ac:dyDescent="0.2">
      <c r="C2" t="s">
        <v>54</v>
      </c>
      <c r="D2" t="s">
        <v>55</v>
      </c>
      <c r="E2" t="s">
        <v>56</v>
      </c>
      <c r="F2">
        <v>0</v>
      </c>
      <c r="G2">
        <v>0</v>
      </c>
      <c r="H2">
        <v>0</v>
      </c>
      <c r="I2" t="s">
        <v>63</v>
      </c>
      <c r="J2" t="s">
        <v>65</v>
      </c>
      <c r="K2" t="s">
        <v>67</v>
      </c>
      <c r="L2" t="s">
        <v>68</v>
      </c>
      <c r="M2" t="s">
        <v>69</v>
      </c>
      <c r="N2" t="s">
        <v>64</v>
      </c>
      <c r="O2" t="s">
        <v>71</v>
      </c>
      <c r="P2" t="s">
        <v>73</v>
      </c>
      <c r="Q2">
        <v>0</v>
      </c>
      <c r="R2" t="s">
        <v>76</v>
      </c>
      <c r="S2" t="s">
        <v>77</v>
      </c>
      <c r="T2" t="s">
        <v>78</v>
      </c>
      <c r="U2" t="s">
        <v>79</v>
      </c>
      <c r="V2" t="s">
        <v>82</v>
      </c>
      <c r="W2" t="s">
        <v>80</v>
      </c>
      <c r="X2" t="s">
        <v>81</v>
      </c>
      <c r="Y2" t="s">
        <v>83</v>
      </c>
      <c r="Z2" t="s">
        <v>85</v>
      </c>
      <c r="AA2" t="s">
        <v>86</v>
      </c>
      <c r="AB2" t="s">
        <v>87</v>
      </c>
      <c r="AC2" t="s">
        <v>88</v>
      </c>
      <c r="AD2" t="s">
        <v>92</v>
      </c>
      <c r="AE2" t="s">
        <v>93</v>
      </c>
      <c r="AF2" t="s">
        <v>66</v>
      </c>
      <c r="AG2" t="s">
        <v>94</v>
      </c>
      <c r="AH2" t="s">
        <v>60</v>
      </c>
      <c r="AI2" t="s">
        <v>95</v>
      </c>
      <c r="AJ2" t="s">
        <v>70</v>
      </c>
      <c r="AK2" t="s">
        <v>96</v>
      </c>
      <c r="AL2">
        <v>0</v>
      </c>
      <c r="AM2" s="2">
        <v>0</v>
      </c>
      <c r="AN2" s="2">
        <v>0</v>
      </c>
      <c r="AO2" s="2" t="s">
        <v>98</v>
      </c>
      <c r="AP2" s="2" t="s">
        <v>99</v>
      </c>
      <c r="AQ2" s="2" t="s">
        <v>101</v>
      </c>
      <c r="AR2" s="2" t="s">
        <v>102</v>
      </c>
      <c r="AS2" s="2" t="s">
        <v>103</v>
      </c>
    </row>
    <row r="3" spans="1:45" x14ac:dyDescent="0.2">
      <c r="A3" s="2" t="s">
        <v>30</v>
      </c>
      <c r="C3">
        <v>0</v>
      </c>
      <c r="D3">
        <v>38347.019226588534</v>
      </c>
      <c r="E3">
        <v>63256.973099998984</v>
      </c>
      <c r="F3">
        <v>0</v>
      </c>
      <c r="G3">
        <v>0</v>
      </c>
      <c r="H3">
        <v>0</v>
      </c>
      <c r="I3">
        <v>28209.442680423424</v>
      </c>
      <c r="J3">
        <v>0</v>
      </c>
      <c r="K3">
        <v>3382.7792156588607</v>
      </c>
      <c r="L3">
        <v>594.91837596898267</v>
      </c>
      <c r="M3">
        <v>375561.44436045911</v>
      </c>
      <c r="N3">
        <v>636326.11422479595</v>
      </c>
      <c r="O3">
        <v>10712.671541267267</v>
      </c>
      <c r="P3">
        <v>12667.584098700014</v>
      </c>
      <c r="Q3">
        <v>0</v>
      </c>
      <c r="R3">
        <v>23790.526834871711</v>
      </c>
      <c r="S3">
        <v>259812.80046278649</v>
      </c>
      <c r="T3">
        <v>157593.79125060153</v>
      </c>
      <c r="U3">
        <v>737.53116026172222</v>
      </c>
      <c r="V3">
        <v>3323.0863122092487</v>
      </c>
      <c r="W3">
        <v>4036.4525820115632</v>
      </c>
      <c r="X3">
        <v>9316.1816713913231</v>
      </c>
      <c r="Y3">
        <v>54959.69677998306</v>
      </c>
      <c r="Z3">
        <v>125559.71131782743</v>
      </c>
      <c r="AA3">
        <v>0</v>
      </c>
      <c r="AB3">
        <v>60210.776169000659</v>
      </c>
      <c r="AC3">
        <v>25378.094315542228</v>
      </c>
      <c r="AD3">
        <v>10046.480051472709</v>
      </c>
      <c r="AE3">
        <v>4096.0733383022598</v>
      </c>
      <c r="AF3">
        <v>150204.47115891232</v>
      </c>
      <c r="AG3">
        <v>48851.599231982909</v>
      </c>
      <c r="AH3">
        <v>50819.942824054036</v>
      </c>
      <c r="AI3">
        <v>0</v>
      </c>
      <c r="AJ3">
        <v>394015.69569937949</v>
      </c>
      <c r="AK3">
        <v>4112133.557</v>
      </c>
      <c r="AL3">
        <v>0</v>
      </c>
      <c r="AM3">
        <v>0</v>
      </c>
      <c r="AN3">
        <v>0</v>
      </c>
      <c r="AO3">
        <v>874589.31625057431</v>
      </c>
      <c r="AP3">
        <v>4506149.2526993798</v>
      </c>
      <c r="AQ3">
        <v>111134.28299959681</v>
      </c>
      <c r="AR3">
        <v>5935443.4029980227</v>
      </c>
      <c r="AS3">
        <v>309716.92975862994</v>
      </c>
    </row>
    <row r="4" spans="1:45" x14ac:dyDescent="0.2">
      <c r="A4" s="2" t="s">
        <v>31</v>
      </c>
      <c r="C4">
        <v>0</v>
      </c>
      <c r="D4">
        <v>100867.8547575953</v>
      </c>
      <c r="E4">
        <v>98825.995541083685</v>
      </c>
      <c r="F4">
        <v>0</v>
      </c>
      <c r="G4">
        <v>0</v>
      </c>
      <c r="H4">
        <v>0</v>
      </c>
      <c r="I4">
        <v>60498.842921833704</v>
      </c>
      <c r="J4">
        <v>13551.688808835735</v>
      </c>
      <c r="K4">
        <v>8054.9937447673119</v>
      </c>
      <c r="L4">
        <v>48689.870344960451</v>
      </c>
      <c r="M4">
        <v>491695.89814727887</v>
      </c>
      <c r="N4">
        <v>796878.38035657629</v>
      </c>
      <c r="O4">
        <v>32679.13132580568</v>
      </c>
      <c r="P4">
        <v>31911.27666183763</v>
      </c>
      <c r="Q4">
        <v>0</v>
      </c>
      <c r="R4">
        <v>53525.739468034037</v>
      </c>
      <c r="S4">
        <v>261354.38418294155</v>
      </c>
      <c r="T4">
        <v>508775.39988037897</v>
      </c>
      <c r="U4">
        <v>80913.383578268666</v>
      </c>
      <c r="V4">
        <v>7638.7720540270111</v>
      </c>
      <c r="W4">
        <v>16537.393172647018</v>
      </c>
      <c r="X4">
        <v>10719.138765282776</v>
      </c>
      <c r="Y4">
        <v>131530.20465830222</v>
      </c>
      <c r="Z4">
        <v>165588.37437209036</v>
      </c>
      <c r="AA4">
        <v>49618.859138533182</v>
      </c>
      <c r="AB4">
        <v>118812.50674319734</v>
      </c>
      <c r="AC4">
        <v>40485.80519425129</v>
      </c>
      <c r="AD4">
        <v>23724.906036987999</v>
      </c>
      <c r="AE4">
        <v>16285.519161693535</v>
      </c>
      <c r="AF4">
        <v>288193.60039534426</v>
      </c>
      <c r="AG4">
        <v>106436.29673971595</v>
      </c>
      <c r="AH4">
        <v>173482.56808451467</v>
      </c>
      <c r="AI4">
        <v>0</v>
      </c>
      <c r="AJ4">
        <v>588012.12068238342</v>
      </c>
      <c r="AK4">
        <v>4159711.7050000005</v>
      </c>
      <c r="AL4">
        <v>0</v>
      </c>
      <c r="AM4">
        <v>0</v>
      </c>
      <c r="AN4">
        <v>0</v>
      </c>
      <c r="AO4">
        <v>1216418.9173544268</v>
      </c>
      <c r="AP4">
        <v>4747723.825682384</v>
      </c>
      <c r="AQ4">
        <v>234947.53236385668</v>
      </c>
      <c r="AR4">
        <v>6806427.8882495584</v>
      </c>
      <c r="AS4">
        <v>584653.26998876256</v>
      </c>
    </row>
    <row r="5" spans="1:45" x14ac:dyDescent="0.2">
      <c r="A5" s="2" t="s">
        <v>32</v>
      </c>
      <c r="C5">
        <v>0</v>
      </c>
      <c r="D5">
        <v>99243.751246006141</v>
      </c>
      <c r="E5">
        <v>127000.76211162587</v>
      </c>
      <c r="F5">
        <v>0</v>
      </c>
      <c r="G5">
        <v>0</v>
      </c>
      <c r="H5">
        <v>0</v>
      </c>
      <c r="I5">
        <v>39840.776818457838</v>
      </c>
      <c r="J5">
        <v>3039.8689747123694</v>
      </c>
      <c r="K5">
        <v>6379.5119941084249</v>
      </c>
      <c r="L5">
        <v>90037.288844959796</v>
      </c>
      <c r="M5">
        <v>653294.88945347804</v>
      </c>
      <c r="N5">
        <v>830300.25603874645</v>
      </c>
      <c r="O5">
        <v>37164.392459580798</v>
      </c>
      <c r="P5">
        <v>27916.384298827037</v>
      </c>
      <c r="Q5">
        <v>0</v>
      </c>
      <c r="R5">
        <v>44245.029361282242</v>
      </c>
      <c r="S5">
        <v>343648.86358797899</v>
      </c>
      <c r="T5">
        <v>360455.04738276149</v>
      </c>
      <c r="U5">
        <v>160415.51872092451</v>
      </c>
      <c r="V5">
        <v>7832.7816780502608</v>
      </c>
      <c r="W5">
        <v>11229.938284918426</v>
      </c>
      <c r="X5">
        <v>11914.203229391283</v>
      </c>
      <c r="Y5">
        <v>166679.29011887696</v>
      </c>
      <c r="Z5">
        <v>204829.33237984168</v>
      </c>
      <c r="AA5">
        <v>23382.770663562282</v>
      </c>
      <c r="AB5">
        <v>84051.787756511141</v>
      </c>
      <c r="AC5">
        <v>57256.737537564964</v>
      </c>
      <c r="AD5">
        <v>17541.911076360186</v>
      </c>
      <c r="AE5">
        <v>12210.299900538561</v>
      </c>
      <c r="AF5">
        <v>270492.70891472441</v>
      </c>
      <c r="AG5">
        <v>122042.42497622235</v>
      </c>
      <c r="AH5">
        <v>70011.583646038052</v>
      </c>
      <c r="AI5">
        <v>0</v>
      </c>
      <c r="AJ5">
        <v>608135.49495161325</v>
      </c>
      <c r="AK5">
        <v>4277295.0329999989</v>
      </c>
      <c r="AL5">
        <v>0</v>
      </c>
      <c r="AM5">
        <v>0</v>
      </c>
      <c r="AN5">
        <v>0</v>
      </c>
      <c r="AO5">
        <v>1374210.0643513962</v>
      </c>
      <c r="AP5">
        <v>4885430.5279516121</v>
      </c>
      <c r="AQ5">
        <v>169350.85995015621</v>
      </c>
      <c r="AR5">
        <v>7073129.584414578</v>
      </c>
      <c r="AS5">
        <v>699312.79214932933</v>
      </c>
    </row>
    <row r="7" spans="1:45" x14ac:dyDescent="0.2">
      <c r="AO7" s="2" t="s">
        <v>100</v>
      </c>
      <c r="AP7" s="2" t="s">
        <v>106</v>
      </c>
      <c r="AR7" s="2" t="s">
        <v>105</v>
      </c>
      <c r="AS7" s="2" t="s">
        <v>104</v>
      </c>
    </row>
  </sheetData>
  <sheetProtection algorithmName="SHA-512" hashValue="lJR+uSxYe9i/0pT6/Q6/GPvP+orySKf+N41A5PdzOPlraFVJwVCjV8P8j16xBv6lXpbgxDVedTObn/TDpp8e9A==" saltValue="5YFsJQJFbsHb2Cf/0Nm02Q==" spinCount="100000" sheet="1" objects="1" scenarios="1"/>
  <pageMargins left="0.75" right="0.75" top="1" bottom="1" header="0.5" footer="0.5"/>
  <pageSetup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E9D0C-08DF-41FF-9F5A-E7928ECAD8CD}">
  <dimension ref="A1:AS7"/>
  <sheetViews>
    <sheetView topLeftCell="A2" workbookViewId="0">
      <selection activeCell="N49" activeCellId="1" sqref="F34 N49"/>
    </sheetView>
  </sheetViews>
  <sheetFormatPr defaultRowHeight="12.75" x14ac:dyDescent="0.2"/>
  <cols>
    <col min="1" max="1" width="7.28515625" bestFit="1" customWidth="1"/>
    <col min="2" max="2" width="2.42578125" customWidth="1"/>
    <col min="3" max="6" width="9.28515625" bestFit="1" customWidth="1"/>
    <col min="7" max="8" width="9.5703125" bestFit="1" customWidth="1"/>
    <col min="9" max="20" width="9.28515625" bestFit="1" customWidth="1"/>
    <col min="21" max="21" width="9.5703125" bestFit="1" customWidth="1"/>
    <col min="22" max="40" width="9.28515625" bestFit="1" customWidth="1"/>
    <col min="43" max="43" width="8.42578125" customWidth="1"/>
  </cols>
  <sheetData>
    <row r="1" spans="1:45" hidden="1" x14ac:dyDescent="0.2"/>
    <row r="2" spans="1:45" x14ac:dyDescent="0.2">
      <c r="C2" t="s">
        <v>54</v>
      </c>
      <c r="D2" t="s">
        <v>55</v>
      </c>
      <c r="E2" t="s">
        <v>56</v>
      </c>
      <c r="F2">
        <v>0</v>
      </c>
      <c r="G2">
        <v>0</v>
      </c>
      <c r="H2">
        <v>0</v>
      </c>
      <c r="I2" t="s">
        <v>63</v>
      </c>
      <c r="J2" t="s">
        <v>65</v>
      </c>
      <c r="K2" t="s">
        <v>67</v>
      </c>
      <c r="L2" t="s">
        <v>68</v>
      </c>
      <c r="M2" t="s">
        <v>69</v>
      </c>
      <c r="N2" t="s">
        <v>64</v>
      </c>
      <c r="O2" t="s">
        <v>71</v>
      </c>
      <c r="P2" t="s">
        <v>73</v>
      </c>
      <c r="Q2">
        <v>0</v>
      </c>
      <c r="R2" t="s">
        <v>76</v>
      </c>
      <c r="S2" t="s">
        <v>77</v>
      </c>
      <c r="T2" t="s">
        <v>78</v>
      </c>
      <c r="U2" t="s">
        <v>79</v>
      </c>
      <c r="V2" t="s">
        <v>82</v>
      </c>
      <c r="W2" t="s">
        <v>80</v>
      </c>
      <c r="X2" t="s">
        <v>81</v>
      </c>
      <c r="Y2" t="s">
        <v>83</v>
      </c>
      <c r="Z2" t="s">
        <v>85</v>
      </c>
      <c r="AA2" t="s">
        <v>86</v>
      </c>
      <c r="AB2" t="s">
        <v>87</v>
      </c>
      <c r="AC2" t="s">
        <v>88</v>
      </c>
      <c r="AD2" t="s">
        <v>92</v>
      </c>
      <c r="AE2" t="s">
        <v>93</v>
      </c>
      <c r="AF2" t="s">
        <v>66</v>
      </c>
      <c r="AG2" t="s">
        <v>94</v>
      </c>
      <c r="AH2" t="s">
        <v>60</v>
      </c>
      <c r="AI2" t="s">
        <v>95</v>
      </c>
      <c r="AJ2" t="s">
        <v>70</v>
      </c>
      <c r="AK2" t="s">
        <v>96</v>
      </c>
      <c r="AL2" s="2">
        <v>0</v>
      </c>
      <c r="AM2" s="2">
        <v>0</v>
      </c>
      <c r="AN2" s="2">
        <v>0</v>
      </c>
      <c r="AO2" s="2" t="s">
        <v>98</v>
      </c>
      <c r="AP2" s="2" t="s">
        <v>99</v>
      </c>
      <c r="AQ2" s="2" t="s">
        <v>101</v>
      </c>
      <c r="AR2" s="2" t="s">
        <v>102</v>
      </c>
      <c r="AS2" s="2" t="s">
        <v>103</v>
      </c>
    </row>
    <row r="3" spans="1:45" x14ac:dyDescent="0.2">
      <c r="A3" s="2" t="s">
        <v>30</v>
      </c>
      <c r="C3">
        <v>0</v>
      </c>
      <c r="D3">
        <v>72950.83095542519</v>
      </c>
      <c r="E3">
        <v>132611.44559457153</v>
      </c>
      <c r="F3">
        <v>0</v>
      </c>
      <c r="G3">
        <v>0</v>
      </c>
      <c r="H3">
        <v>0</v>
      </c>
      <c r="I3">
        <v>56372.06405830742</v>
      </c>
      <c r="J3">
        <v>0</v>
      </c>
      <c r="K3">
        <v>7436.8700039146079</v>
      </c>
      <c r="L3">
        <v>808.99437209301027</v>
      </c>
      <c r="M3">
        <v>619218.95837983512</v>
      </c>
      <c r="N3">
        <v>1085860.8685387422</v>
      </c>
      <c r="O3">
        <v>24241.03616720116</v>
      </c>
      <c r="P3">
        <v>28521.825664089058</v>
      </c>
      <c r="Q3">
        <v>0</v>
      </c>
      <c r="R3">
        <v>63628.846760072622</v>
      </c>
      <c r="S3">
        <v>58407.737828681231</v>
      </c>
      <c r="T3">
        <v>509020.49273010902</v>
      </c>
      <c r="U3">
        <v>1633.1983723088485</v>
      </c>
      <c r="V3">
        <v>6186.4568415154044</v>
      </c>
      <c r="W3">
        <v>7256.1390053525975</v>
      </c>
      <c r="X3">
        <v>19834.953583484177</v>
      </c>
      <c r="Y3">
        <v>292413.766659035</v>
      </c>
      <c r="Z3">
        <v>229190.23454650794</v>
      </c>
      <c r="AA3">
        <v>0</v>
      </c>
      <c r="AB3">
        <v>144123.7727380617</v>
      </c>
      <c r="AC3">
        <v>48847.859612840308</v>
      </c>
      <c r="AD3">
        <v>21426.615711108181</v>
      </c>
      <c r="AE3">
        <v>5773.9655137130858</v>
      </c>
      <c r="AF3">
        <v>271279.23122092581</v>
      </c>
      <c r="AG3">
        <v>87280.612951692048</v>
      </c>
      <c r="AH3">
        <v>99951.827396123554</v>
      </c>
      <c r="AI3">
        <v>0</v>
      </c>
      <c r="AJ3">
        <v>595847.73432545643</v>
      </c>
      <c r="AK3">
        <v>6572086.4859999996</v>
      </c>
      <c r="AL3">
        <v>0</v>
      </c>
      <c r="AM3">
        <v>0</v>
      </c>
      <c r="AN3">
        <v>0</v>
      </c>
      <c r="AO3">
        <v>1535752.1560036067</v>
      </c>
      <c r="AP3">
        <v>7167934.220325456</v>
      </c>
      <c r="AQ3">
        <v>250444.27817156634</v>
      </c>
      <c r="AR3">
        <v>9440442.2778028231</v>
      </c>
      <c r="AS3">
        <v>606305.91876384651</v>
      </c>
    </row>
    <row r="4" spans="1:45" x14ac:dyDescent="0.2">
      <c r="A4" s="2" t="s">
        <v>31</v>
      </c>
      <c r="C4">
        <v>0</v>
      </c>
      <c r="D4">
        <v>180987.83062034595</v>
      </c>
      <c r="E4">
        <v>197193.91576007436</v>
      </c>
      <c r="F4">
        <v>0</v>
      </c>
      <c r="G4">
        <v>0</v>
      </c>
      <c r="H4">
        <v>0</v>
      </c>
      <c r="I4">
        <v>124263.82919834835</v>
      </c>
      <c r="J4">
        <v>19358.010330490979</v>
      </c>
      <c r="K4">
        <v>16482.503377596633</v>
      </c>
      <c r="L4">
        <v>84891.185755812592</v>
      </c>
      <c r="M4">
        <v>799054.62252711912</v>
      </c>
      <c r="N4">
        <v>1330326.194189901</v>
      </c>
      <c r="O4">
        <v>74371.995153649972</v>
      </c>
      <c r="P4">
        <v>68751.292166182451</v>
      </c>
      <c r="Q4">
        <v>0</v>
      </c>
      <c r="R4">
        <v>142302.31703071477</v>
      </c>
      <c r="S4">
        <v>322233.69443759177</v>
      </c>
      <c r="T4">
        <v>820677.46261902957</v>
      </c>
      <c r="U4">
        <v>93479.38651254178</v>
      </c>
      <c r="V4">
        <v>13646.687149294354</v>
      </c>
      <c r="W4">
        <v>36510.086327162193</v>
      </c>
      <c r="X4">
        <v>25961.963531534471</v>
      </c>
      <c r="Y4">
        <v>485035.38214708166</v>
      </c>
      <c r="Z4">
        <v>336300.37976743642</v>
      </c>
      <c r="AA4">
        <v>175811.99068684518</v>
      </c>
      <c r="AB4">
        <v>291629.02703752427</v>
      </c>
      <c r="AC4">
        <v>69864.444095991144</v>
      </c>
      <c r="AD4">
        <v>48803.620394282167</v>
      </c>
      <c r="AE4">
        <v>29103.335987984028</v>
      </c>
      <c r="AF4">
        <v>528296.97978293721</v>
      </c>
      <c r="AG4">
        <v>264140.19443867542</v>
      </c>
      <c r="AH4">
        <v>447541.844676573</v>
      </c>
      <c r="AI4">
        <v>0</v>
      </c>
      <c r="AJ4">
        <v>1068775.225207858</v>
      </c>
      <c r="AK4">
        <v>7905863.4399999995</v>
      </c>
      <c r="AL4">
        <v>0</v>
      </c>
      <c r="AM4">
        <v>0</v>
      </c>
      <c r="AN4">
        <v>0</v>
      </c>
      <c r="AO4">
        <v>2212851.8699118998</v>
      </c>
      <c r="AP4">
        <v>8974638.6652078573</v>
      </c>
      <c r="AQ4">
        <v>533447.7687963373</v>
      </c>
      <c r="AR4">
        <v>12246930.638981497</v>
      </c>
      <c r="AS4">
        <v>1231777.7869045939</v>
      </c>
    </row>
    <row r="5" spans="1:45" x14ac:dyDescent="0.2">
      <c r="A5" s="2" t="s">
        <v>32</v>
      </c>
      <c r="C5">
        <v>0</v>
      </c>
      <c r="D5">
        <v>174742.11021011346</v>
      </c>
      <c r="E5">
        <v>205999.53564263237</v>
      </c>
      <c r="F5">
        <v>0</v>
      </c>
      <c r="G5">
        <v>0</v>
      </c>
      <c r="H5">
        <v>0</v>
      </c>
      <c r="I5">
        <v>75421.184140725192</v>
      </c>
      <c r="J5">
        <v>35961.179166527261</v>
      </c>
      <c r="K5">
        <v>8394.6531070153669</v>
      </c>
      <c r="L5">
        <v>171199.29440309803</v>
      </c>
      <c r="M5">
        <v>1204817.3407054071</v>
      </c>
      <c r="N5">
        <v>1458916.086182147</v>
      </c>
      <c r="O5">
        <v>88448.956131308674</v>
      </c>
      <c r="P5">
        <v>56846.007218866987</v>
      </c>
      <c r="Q5">
        <v>0</v>
      </c>
      <c r="R5">
        <v>79872.391650901816</v>
      </c>
      <c r="S5">
        <v>648576.34698642371</v>
      </c>
      <c r="T5">
        <v>1090913.7409035675</v>
      </c>
      <c r="U5">
        <v>334855.75585215481</v>
      </c>
      <c r="V5">
        <v>14640.304918309843</v>
      </c>
      <c r="W5">
        <v>15827.994996585016</v>
      </c>
      <c r="X5">
        <v>15287.071081251692</v>
      </c>
      <c r="Y5">
        <v>457651.95266637125</v>
      </c>
      <c r="Z5">
        <v>350538.20762014936</v>
      </c>
      <c r="AA5">
        <v>54204.889406286376</v>
      </c>
      <c r="AB5">
        <v>148484.04289752484</v>
      </c>
      <c r="AC5">
        <v>102543.04200591697</v>
      </c>
      <c r="AD5">
        <v>35584.124852104091</v>
      </c>
      <c r="AE5">
        <v>19407.533707488055</v>
      </c>
      <c r="AF5">
        <v>508360.70911627088</v>
      </c>
      <c r="AG5">
        <v>170993.83104564241</v>
      </c>
      <c r="AH5">
        <v>226377.49985181683</v>
      </c>
      <c r="AI5">
        <v>0</v>
      </c>
      <c r="AJ5">
        <v>1150305.7685699936</v>
      </c>
      <c r="AK5">
        <v>8007913.5490000006</v>
      </c>
      <c r="AL5">
        <v>0</v>
      </c>
      <c r="AM5">
        <v>0</v>
      </c>
      <c r="AN5">
        <v>0</v>
      </c>
      <c r="AO5">
        <v>2357646.9548936691</v>
      </c>
      <c r="AP5">
        <v>9158219.3175699934</v>
      </c>
      <c r="AQ5">
        <v>316335.35910922114</v>
      </c>
      <c r="AR5">
        <v>13561442.83234754</v>
      </c>
      <c r="AS5">
        <v>1168632.441653789</v>
      </c>
    </row>
    <row r="7" spans="1:45" x14ac:dyDescent="0.2">
      <c r="AO7" s="2" t="s">
        <v>100</v>
      </c>
      <c r="AP7" s="2" t="s">
        <v>106</v>
      </c>
      <c r="AR7" s="2" t="s">
        <v>105</v>
      </c>
      <c r="AS7" s="2" t="s">
        <v>104</v>
      </c>
    </row>
  </sheetData>
  <sheetProtection algorithmName="SHA-512" hashValue="3Bw4UW2fwIZjNqDBKY5fBdjRlQPppJe/TifcoYWmJAGq288GYdeZZ59QTtys3+wdTjYbwpnOsv+SjEyttgMGAg==" saltValue="6w4GqZ/ZlnGFYY306MKZOw==" spinCount="100000" sheet="1" objects="1" scenarios="1"/>
  <pageMargins left="0.75" right="0.75" top="1" bottom="1" header="0.5" footer="0.5"/>
  <pageSetup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D8D8-3461-49D4-AF6F-441C07B77E39}">
  <dimension ref="A2:C54"/>
  <sheetViews>
    <sheetView workbookViewId="0">
      <selection activeCell="N49" activeCellId="1" sqref="F34 N49"/>
    </sheetView>
  </sheetViews>
  <sheetFormatPr defaultRowHeight="12.75" x14ac:dyDescent="0.2"/>
  <cols>
    <col min="3" max="3" width="5.42578125" bestFit="1" customWidth="1"/>
  </cols>
  <sheetData>
    <row r="2" spans="1:3" x14ac:dyDescent="0.2">
      <c r="A2" t="s">
        <v>45</v>
      </c>
      <c r="B2" t="s">
        <v>116</v>
      </c>
      <c r="C2" t="s">
        <v>53</v>
      </c>
    </row>
    <row r="3" spans="1:3" x14ac:dyDescent="0.2">
      <c r="A3" t="s">
        <v>0</v>
      </c>
      <c r="B3" t="s">
        <v>117</v>
      </c>
      <c r="C3" t="s">
        <v>55</v>
      </c>
    </row>
    <row r="4" spans="1:3" x14ac:dyDescent="0.2">
      <c r="A4" t="s">
        <v>25</v>
      </c>
      <c r="B4" t="s">
        <v>118</v>
      </c>
      <c r="C4" t="s">
        <v>54</v>
      </c>
    </row>
    <row r="5" spans="1:3" x14ac:dyDescent="0.2">
      <c r="A5" t="s">
        <v>1</v>
      </c>
      <c r="B5" t="s">
        <v>119</v>
      </c>
      <c r="C5" t="s">
        <v>56</v>
      </c>
    </row>
    <row r="6" spans="1:3" x14ac:dyDescent="0.2">
      <c r="A6" t="s">
        <v>48</v>
      </c>
      <c r="B6" t="s">
        <v>120</v>
      </c>
      <c r="C6" t="s">
        <v>57</v>
      </c>
    </row>
    <row r="7" spans="1:3" x14ac:dyDescent="0.2">
      <c r="A7" t="s">
        <v>26</v>
      </c>
      <c r="B7" t="s">
        <v>121</v>
      </c>
      <c r="C7" t="s">
        <v>58</v>
      </c>
    </row>
    <row r="8" spans="1:3" x14ac:dyDescent="0.2">
      <c r="A8" t="s">
        <v>2</v>
      </c>
      <c r="B8" t="s">
        <v>122</v>
      </c>
      <c r="C8" t="s">
        <v>59</v>
      </c>
    </row>
    <row r="9" spans="1:3" x14ac:dyDescent="0.2">
      <c r="A9" t="s">
        <v>24</v>
      </c>
      <c r="B9" t="s">
        <v>123</v>
      </c>
      <c r="C9" t="s">
        <v>60</v>
      </c>
    </row>
    <row r="10" spans="1:3" x14ac:dyDescent="0.2">
      <c r="A10" t="s">
        <v>46</v>
      </c>
      <c r="B10" t="s">
        <v>124</v>
      </c>
      <c r="C10" t="s">
        <v>61</v>
      </c>
    </row>
    <row r="11" spans="1:3" x14ac:dyDescent="0.2">
      <c r="A11" t="s">
        <v>50</v>
      </c>
      <c r="B11" t="s">
        <v>125</v>
      </c>
      <c r="C11" t="s">
        <v>62</v>
      </c>
    </row>
    <row r="12" spans="1:3" x14ac:dyDescent="0.2">
      <c r="A12" t="s">
        <v>3</v>
      </c>
      <c r="B12" t="s">
        <v>126</v>
      </c>
      <c r="C12" t="s">
        <v>63</v>
      </c>
    </row>
    <row r="13" spans="1:3" x14ac:dyDescent="0.2">
      <c r="A13" t="s">
        <v>8</v>
      </c>
      <c r="B13" t="s">
        <v>127</v>
      </c>
      <c r="C13" t="s">
        <v>64</v>
      </c>
    </row>
    <row r="14" spans="1:3" x14ac:dyDescent="0.2">
      <c r="A14" t="s">
        <v>4</v>
      </c>
      <c r="B14" t="s">
        <v>128</v>
      </c>
      <c r="C14" t="s">
        <v>65</v>
      </c>
    </row>
    <row r="15" spans="1:3" x14ac:dyDescent="0.2">
      <c r="A15" t="s">
        <v>5</v>
      </c>
      <c r="B15" t="s">
        <v>129</v>
      </c>
      <c r="C15" t="s">
        <v>67</v>
      </c>
    </row>
    <row r="16" spans="1:3" x14ac:dyDescent="0.2">
      <c r="A16" t="s">
        <v>22</v>
      </c>
      <c r="B16" t="s">
        <v>130</v>
      </c>
      <c r="C16" t="s">
        <v>66</v>
      </c>
    </row>
    <row r="17" spans="1:3" x14ac:dyDescent="0.2">
      <c r="A17" t="s">
        <v>6</v>
      </c>
      <c r="B17" t="s">
        <v>131</v>
      </c>
      <c r="C17" t="s">
        <v>68</v>
      </c>
    </row>
    <row r="18" spans="1:3" x14ac:dyDescent="0.2">
      <c r="A18" s="2" t="s">
        <v>163</v>
      </c>
      <c r="B18" t="s">
        <v>132</v>
      </c>
      <c r="C18" s="2" t="s">
        <v>132</v>
      </c>
    </row>
    <row r="19" spans="1:3" x14ac:dyDescent="0.2">
      <c r="A19" t="s">
        <v>7</v>
      </c>
      <c r="B19" t="s">
        <v>133</v>
      </c>
      <c r="C19" t="s">
        <v>69</v>
      </c>
    </row>
    <row r="20" spans="1:3" x14ac:dyDescent="0.2">
      <c r="A20" t="s">
        <v>169</v>
      </c>
      <c r="B20" t="s">
        <v>134</v>
      </c>
      <c r="C20" t="s">
        <v>70</v>
      </c>
    </row>
    <row r="21" spans="1:3" x14ac:dyDescent="0.2">
      <c r="A21" t="s">
        <v>9</v>
      </c>
      <c r="B21" t="s">
        <v>135</v>
      </c>
      <c r="C21" t="s">
        <v>71</v>
      </c>
    </row>
    <row r="22" spans="1:3" x14ac:dyDescent="0.2">
      <c r="A22" t="s">
        <v>49</v>
      </c>
      <c r="B22" t="s">
        <v>136</v>
      </c>
      <c r="C22" t="s">
        <v>72</v>
      </c>
    </row>
    <row r="23" spans="1:3" x14ac:dyDescent="0.2">
      <c r="A23" t="s">
        <v>10</v>
      </c>
      <c r="B23" t="s">
        <v>137</v>
      </c>
      <c r="C23" t="s">
        <v>73</v>
      </c>
    </row>
    <row r="24" spans="1:3" x14ac:dyDescent="0.2">
      <c r="A24" t="s">
        <v>28</v>
      </c>
      <c r="B24" t="s">
        <v>138</v>
      </c>
      <c r="C24" t="s">
        <v>74</v>
      </c>
    </row>
    <row r="25" spans="1:3" x14ac:dyDescent="0.2">
      <c r="A25" t="s">
        <v>11</v>
      </c>
      <c r="B25" t="s">
        <v>139</v>
      </c>
      <c r="C25" t="s">
        <v>76</v>
      </c>
    </row>
    <row r="26" spans="1:3" x14ac:dyDescent="0.2">
      <c r="A26" t="s">
        <v>27</v>
      </c>
      <c r="B26" t="s">
        <v>140</v>
      </c>
      <c r="C26" t="s">
        <v>75</v>
      </c>
    </row>
    <row r="27" spans="1:3" x14ac:dyDescent="0.2">
      <c r="A27" t="s">
        <v>12</v>
      </c>
      <c r="B27" t="s">
        <v>141</v>
      </c>
      <c r="C27" t="s">
        <v>77</v>
      </c>
    </row>
    <row r="28" spans="1:3" x14ac:dyDescent="0.2">
      <c r="A28" t="s">
        <v>13</v>
      </c>
      <c r="B28" t="s">
        <v>142</v>
      </c>
      <c r="C28" t="s">
        <v>78</v>
      </c>
    </row>
    <row r="29" spans="1:3" x14ac:dyDescent="0.2">
      <c r="A29" t="s">
        <v>164</v>
      </c>
      <c r="B29" t="s">
        <v>143</v>
      </c>
      <c r="C29" t="s">
        <v>79</v>
      </c>
    </row>
    <row r="30" spans="1:3" x14ac:dyDescent="0.2">
      <c r="A30" t="s">
        <v>15</v>
      </c>
      <c r="B30" t="s">
        <v>144</v>
      </c>
      <c r="C30" t="s">
        <v>80</v>
      </c>
    </row>
    <row r="31" spans="1:3" x14ac:dyDescent="0.2">
      <c r="A31" t="s">
        <v>16</v>
      </c>
      <c r="B31" t="s">
        <v>145</v>
      </c>
      <c r="C31" t="s">
        <v>81</v>
      </c>
    </row>
    <row r="32" spans="1:3" x14ac:dyDescent="0.2">
      <c r="A32" t="s">
        <v>14</v>
      </c>
      <c r="B32" t="s">
        <v>146</v>
      </c>
      <c r="C32" t="s">
        <v>82</v>
      </c>
    </row>
    <row r="33" spans="1:3" x14ac:dyDescent="0.2">
      <c r="A33" t="s">
        <v>51</v>
      </c>
      <c r="B33" t="s">
        <v>147</v>
      </c>
      <c r="C33" t="s">
        <v>84</v>
      </c>
    </row>
    <row r="34" spans="1:3" x14ac:dyDescent="0.2">
      <c r="A34" t="s">
        <v>17</v>
      </c>
      <c r="B34" t="s">
        <v>148</v>
      </c>
      <c r="C34" t="s">
        <v>83</v>
      </c>
    </row>
    <row r="35" spans="1:3" x14ac:dyDescent="0.2">
      <c r="A35" t="s">
        <v>165</v>
      </c>
      <c r="B35" t="s">
        <v>149</v>
      </c>
      <c r="C35" t="s">
        <v>85</v>
      </c>
    </row>
    <row r="36" spans="1:3" x14ac:dyDescent="0.2">
      <c r="A36" t="s">
        <v>18</v>
      </c>
      <c r="B36" t="s">
        <v>150</v>
      </c>
      <c r="C36" t="s">
        <v>86</v>
      </c>
    </row>
    <row r="37" spans="1:3" x14ac:dyDescent="0.2">
      <c r="A37" t="s">
        <v>19</v>
      </c>
      <c r="B37" t="s">
        <v>151</v>
      </c>
      <c r="C37" t="s">
        <v>87</v>
      </c>
    </row>
    <row r="38" spans="1:3" x14ac:dyDescent="0.2">
      <c r="A38" t="s">
        <v>20</v>
      </c>
      <c r="B38" t="s">
        <v>152</v>
      </c>
      <c r="C38" t="s">
        <v>88</v>
      </c>
    </row>
    <row r="39" spans="1:3" x14ac:dyDescent="0.2">
      <c r="A39" t="s">
        <v>52</v>
      </c>
      <c r="B39" t="s">
        <v>153</v>
      </c>
      <c r="C39" t="s">
        <v>89</v>
      </c>
    </row>
    <row r="40" spans="1:3" x14ac:dyDescent="0.2">
      <c r="A40" t="s">
        <v>166</v>
      </c>
      <c r="B40" t="s">
        <v>154</v>
      </c>
      <c r="C40" t="s">
        <v>90</v>
      </c>
    </row>
    <row r="41" spans="1:3" x14ac:dyDescent="0.2">
      <c r="A41" t="s">
        <v>47</v>
      </c>
      <c r="B41" t="s">
        <v>155</v>
      </c>
      <c r="C41" t="s">
        <v>91</v>
      </c>
    </row>
    <row r="42" spans="1:3" x14ac:dyDescent="0.2">
      <c r="A42" t="s">
        <v>23</v>
      </c>
      <c r="B42" t="s">
        <v>156</v>
      </c>
      <c r="C42" t="s">
        <v>94</v>
      </c>
    </row>
    <row r="43" spans="1:3" x14ac:dyDescent="0.2">
      <c r="A43" t="s">
        <v>21</v>
      </c>
      <c r="B43" t="s">
        <v>157</v>
      </c>
      <c r="C43" t="s">
        <v>93</v>
      </c>
    </row>
    <row r="44" spans="1:3" x14ac:dyDescent="0.2">
      <c r="A44" t="s">
        <v>167</v>
      </c>
      <c r="B44" t="s">
        <v>158</v>
      </c>
      <c r="C44" t="s">
        <v>92</v>
      </c>
    </row>
    <row r="45" spans="1:3" x14ac:dyDescent="0.2">
      <c r="A45" t="s">
        <v>162</v>
      </c>
      <c r="B45" t="s">
        <v>159</v>
      </c>
      <c r="C45" t="s">
        <v>95</v>
      </c>
    </row>
    <row r="46" spans="1:3" x14ac:dyDescent="0.2">
      <c r="A46" t="s">
        <v>170</v>
      </c>
      <c r="B46" t="s">
        <v>160</v>
      </c>
      <c r="C46" t="s">
        <v>96</v>
      </c>
    </row>
    <row r="47" spans="1:3" x14ac:dyDescent="0.2">
      <c r="A47" t="s">
        <v>29</v>
      </c>
      <c r="B47" t="s">
        <v>161</v>
      </c>
      <c r="C47" t="s">
        <v>97</v>
      </c>
    </row>
    <row r="48" spans="1:3" x14ac:dyDescent="0.2">
      <c r="A48" s="2" t="s">
        <v>172</v>
      </c>
      <c r="B48" s="2" t="s">
        <v>172</v>
      </c>
      <c r="C48" s="2" t="s">
        <v>172</v>
      </c>
    </row>
    <row r="49" spans="1:3" x14ac:dyDescent="0.2">
      <c r="A49" s="2" t="s">
        <v>102</v>
      </c>
      <c r="B49" s="2" t="s">
        <v>102</v>
      </c>
      <c r="C49" s="2" t="s">
        <v>102</v>
      </c>
    </row>
    <row r="50" spans="1:3" x14ac:dyDescent="0.2">
      <c r="A50" s="2" t="s">
        <v>173</v>
      </c>
      <c r="B50" s="2" t="s">
        <v>175</v>
      </c>
      <c r="C50" s="2" t="s">
        <v>175</v>
      </c>
    </row>
    <row r="51" spans="1:3" x14ac:dyDescent="0.2">
      <c r="A51" s="2" t="s">
        <v>101</v>
      </c>
      <c r="B51" s="2" t="s">
        <v>101</v>
      </c>
      <c r="C51" s="2" t="s">
        <v>101</v>
      </c>
    </row>
    <row r="52" spans="1:3" x14ac:dyDescent="0.2">
      <c r="A52" s="2" t="s">
        <v>174</v>
      </c>
      <c r="B52" s="2" t="s">
        <v>174</v>
      </c>
      <c r="C52" s="2" t="s">
        <v>174</v>
      </c>
    </row>
    <row r="53" spans="1:3" x14ac:dyDescent="0.2">
      <c r="A53" s="2" t="s">
        <v>99</v>
      </c>
      <c r="B53" s="2" t="s">
        <v>99</v>
      </c>
      <c r="C53" s="2" t="s">
        <v>99</v>
      </c>
    </row>
    <row r="54" spans="1:3" x14ac:dyDescent="0.2">
      <c r="A54" s="2" t="s">
        <v>98</v>
      </c>
      <c r="B54" s="2" t="s">
        <v>98</v>
      </c>
      <c r="C54" s="2" t="s">
        <v>98</v>
      </c>
    </row>
  </sheetData>
  <sheetProtection algorithmName="SHA-512" hashValue="iEtK/JAb1APqBTrZRNK8t7a6vB6sRePf/FZmtJQObSPNx5FdYwW1nez1g9IPZdAD92CFngomaw2WaozFdnyE9w==" saltValue="J8D0+EcuiBX9lg3M5MPL2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28787-4EC9-4721-AB4C-C1F16BB35B88}">
  <dimension ref="B1:K22"/>
  <sheetViews>
    <sheetView workbookViewId="0">
      <selection activeCell="B3" sqref="B3"/>
    </sheetView>
  </sheetViews>
  <sheetFormatPr defaultRowHeight="12.75" x14ac:dyDescent="0.2"/>
  <sheetData>
    <row r="1" spans="2:11" ht="13.5" thickBot="1" x14ac:dyDescent="0.25"/>
    <row r="2" spans="2:11" s="19" customFormat="1" ht="13.5" thickBot="1" x14ac:dyDescent="0.25">
      <c r="B2" s="20">
        <v>1</v>
      </c>
      <c r="C2" s="19" t="s">
        <v>205</v>
      </c>
    </row>
    <row r="4" spans="2:11" x14ac:dyDescent="0.2">
      <c r="B4" t="s">
        <v>113</v>
      </c>
      <c r="F4" s="17" t="s">
        <v>186</v>
      </c>
      <c r="K4" t="str">
        <f>IF($B$2=1,B4,F4)</f>
        <v>I9 (fejlődő)</v>
      </c>
    </row>
    <row r="5" spans="2:11" x14ac:dyDescent="0.2">
      <c r="B5" t="s">
        <v>114</v>
      </c>
      <c r="F5" s="17" t="s">
        <v>187</v>
      </c>
      <c r="K5" s="15" t="str">
        <f>IF($B$2=1,B5,F5)</f>
        <v>G7 (Fejlett nagy Canada nélkül)</v>
      </c>
    </row>
    <row r="6" spans="2:11" x14ac:dyDescent="0.2">
      <c r="B6" t="s">
        <v>115</v>
      </c>
      <c r="F6" s="17" t="s">
        <v>188</v>
      </c>
      <c r="K6" s="15" t="str">
        <f>IF($B$2=1,B6,F6)</f>
        <v>EU fejlett kis (Norvégia és Dánia nélkül)</v>
      </c>
    </row>
    <row r="7" spans="2:11" x14ac:dyDescent="0.2">
      <c r="B7" t="s">
        <v>34</v>
      </c>
      <c r="F7" s="17" t="s">
        <v>189</v>
      </c>
      <c r="K7" s="15" t="str">
        <f>IF($B$2=1,B7,F7)</f>
        <v>Összes kibocsátás</v>
      </c>
    </row>
    <row r="8" spans="2:11" x14ac:dyDescent="0.2">
      <c r="B8" t="s">
        <v>36</v>
      </c>
      <c r="F8" s="17" t="s">
        <v>191</v>
      </c>
      <c r="K8" s="15" t="str">
        <f>IF($B$2=1,B8,F8)</f>
        <v>Foglalkoztatottak</v>
      </c>
    </row>
    <row r="9" spans="2:11" x14ac:dyDescent="0.2">
      <c r="B9" t="s">
        <v>38</v>
      </c>
      <c r="F9" s="17" t="s">
        <v>190</v>
      </c>
      <c r="K9" s="15" t="str">
        <f>IF($B$2=1,B9,F9)</f>
        <v>Munkaköltség</v>
      </c>
    </row>
    <row r="10" spans="2:11" x14ac:dyDescent="0.2">
      <c r="B10" t="s">
        <v>40</v>
      </c>
      <c r="F10" s="17" t="s">
        <v>192</v>
      </c>
      <c r="K10" s="15" t="str">
        <f>IF($B$2=1,B10,F10)</f>
        <v>Tangible tőke</v>
      </c>
    </row>
    <row r="11" spans="2:11" x14ac:dyDescent="0.2">
      <c r="B11" t="s">
        <v>42</v>
      </c>
      <c r="F11" s="17" t="s">
        <v>193</v>
      </c>
      <c r="K11" s="15" t="str">
        <f>IF($B$2=1,B11,F11)</f>
        <v>HÉ / összes kibocsátás</v>
      </c>
    </row>
    <row r="12" spans="2:11" x14ac:dyDescent="0.2">
      <c r="B12" s="15" t="s">
        <v>109</v>
      </c>
      <c r="F12" s="17" t="s">
        <v>194</v>
      </c>
      <c r="K12" s="15" t="str">
        <f>IF($B$2=1,B12,F12)</f>
        <v>Upstream ág.</v>
      </c>
    </row>
    <row r="13" spans="2:11" x14ac:dyDescent="0.2">
      <c r="B13" s="15" t="s">
        <v>110</v>
      </c>
      <c r="F13" s="17" t="s">
        <v>195</v>
      </c>
      <c r="K13" s="15" t="str">
        <f>IF($B$2=1,B13,F13)</f>
        <v>Gyártási ág.</v>
      </c>
    </row>
    <row r="14" spans="2:11" x14ac:dyDescent="0.2">
      <c r="B14" s="15" t="s">
        <v>111</v>
      </c>
      <c r="F14" s="17" t="s">
        <v>196</v>
      </c>
      <c r="K14" s="15" t="str">
        <f>IF($B$2=1,B14,F14)</f>
        <v>Downstream ág.</v>
      </c>
    </row>
    <row r="15" spans="2:11" ht="15" x14ac:dyDescent="0.25">
      <c r="B15" s="8" t="s">
        <v>182</v>
      </c>
      <c r="C15" s="8"/>
      <c r="F15" s="18" t="s">
        <v>197</v>
      </c>
      <c r="K15" s="15" t="str">
        <f>IF($B$2=1,B15,F15)</f>
        <v>A legfontosabb ország csoportok mosolygörbéi és háttér struktúrái - 2021</v>
      </c>
    </row>
    <row r="16" spans="2:11" ht="15" x14ac:dyDescent="0.25">
      <c r="B16" s="8" t="s">
        <v>112</v>
      </c>
      <c r="F16" s="2" t="s">
        <v>198</v>
      </c>
      <c r="K16" s="15" t="str">
        <f>IF($B$2=1,B16,F16)</f>
        <v>Hozzáadott érték / Össz. kibocsátás a bal tegelyen, a többi a jobb tengelyen</v>
      </c>
    </row>
    <row r="17" spans="2:11" ht="15" x14ac:dyDescent="0.25">
      <c r="B17" t="s">
        <v>184</v>
      </c>
      <c r="F17" s="18" t="s">
        <v>199</v>
      </c>
      <c r="K17" s="15" t="str">
        <f>IF($B$2=1,B17,F17)</f>
        <v>A V4 országok mosolygörbéi és háttér struktúrái - 2021</v>
      </c>
    </row>
    <row r="18" spans="2:11" x14ac:dyDescent="0.2">
      <c r="B18" s="2" t="s">
        <v>44</v>
      </c>
      <c r="F18" s="2" t="s">
        <v>200</v>
      </c>
      <c r="K18" s="15" t="str">
        <f>IF($B$2=1,B18,F18)</f>
        <v>Hozzáadott érték</v>
      </c>
    </row>
    <row r="19" spans="2:11" ht="15" x14ac:dyDescent="0.25">
      <c r="B19" s="8" t="s">
        <v>107</v>
      </c>
      <c r="F19" t="s">
        <v>201</v>
      </c>
      <c r="K19" s="16" t="str">
        <f>IF($B$2=1,B19,F19)</f>
        <v>Munkaköltség / Összes kibocsátás</v>
      </c>
    </row>
    <row r="20" spans="2:11" ht="15" x14ac:dyDescent="0.25">
      <c r="B20" s="8" t="s">
        <v>108</v>
      </c>
      <c r="F20" s="17" t="s">
        <v>202</v>
      </c>
      <c r="K20" s="16" t="str">
        <f>IF($B$2=1,B20,F20)</f>
        <v>Tangible tőke/összes kibocsátás</v>
      </c>
    </row>
    <row r="21" spans="2:11" ht="15" x14ac:dyDescent="0.25">
      <c r="B21" t="s">
        <v>183</v>
      </c>
      <c r="F21" s="18" t="s">
        <v>203</v>
      </c>
      <c r="K21" s="16" t="str">
        <f>IF($B$2=1,B21,F21)</f>
        <v>A legfontosabb ország csoportok mosolygörbéi és erőforrás igényességi mutatói - 2021</v>
      </c>
    </row>
    <row r="22" spans="2:11" ht="15" x14ac:dyDescent="0.25">
      <c r="B22" s="16" t="s">
        <v>185</v>
      </c>
      <c r="F22" s="18" t="s">
        <v>204</v>
      </c>
      <c r="K22" s="16" t="str">
        <f>IF($B$2=1,B22,F22)</f>
        <v>A V4 országok mosolygörbéi és erőforrás igényességi mutatói - 2021</v>
      </c>
    </row>
  </sheetData>
  <sheetProtection algorithmName="SHA-512" hashValue="ZSztb7q05lDMTdxhvQs0RjBJILqvfJGxWtg69SlUV6OTIi9jZSvVkNprSOuDJCrFWpQcChnmoI9k2BbBG3p2iw==" saltValue="dGNsBhB89ge50AWt3HqrFQ==" spinCount="100000" sheet="1" objects="1" scenarios="1"/>
  <phoneticPr fontId="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Ábramegjelenítő</vt:lpstr>
      <vt:lpstr>Figaro adatok agg</vt:lpstr>
      <vt:lpstr>SEA 2014 AGG</vt:lpstr>
      <vt:lpstr>GO corr USD</vt:lpstr>
      <vt:lpstr>EMPE corr</vt:lpstr>
      <vt:lpstr>COMP corr USD</vt:lpstr>
      <vt:lpstr>VA corr USD</vt:lpstr>
      <vt:lpstr>Segéd</vt:lpstr>
      <vt:lpstr>Fordítás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Thék</dc:creator>
  <cp:lastModifiedBy>Regina Thék</cp:lastModifiedBy>
  <dcterms:created xsi:type="dcterms:W3CDTF">2024-04-09T12:24:13Z</dcterms:created>
  <dcterms:modified xsi:type="dcterms:W3CDTF">2024-10-17T08:53:21Z</dcterms:modified>
</cp:coreProperties>
</file>